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O:\Abt3\Ref31\13 Kulturelle Ankerpunkte\Antragsverfahren\Entwürfe_Musterformulare\"/>
    </mc:Choice>
  </mc:AlternateContent>
  <xr:revisionPtr revIDLastSave="0" documentId="13_ncr:1_{75AA3A52-C05A-443F-B83A-96976E087085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Einführung" sheetId="4" r:id="rId1"/>
    <sheet name="Finanzierungsplan" sheetId="5" r:id="rId2"/>
    <sheet name="Beispielfinanzierungsplan" sheetId="9" r:id="rId3"/>
    <sheet name="Legende" sheetId="6" state="hidden" r:id="rId4"/>
  </sheets>
  <definedNames>
    <definedName name="_xlnm._FilterDatabase" localSheetId="2" hidden="1">Beispielfinanzierungsplan!#REF!</definedName>
    <definedName name="_xlnm._FilterDatabase" localSheetId="1" hidden="1">Finanzierungsplan!#REF!</definedName>
    <definedName name="Dropdown" localSheetId="2">Legende!$A$89:INDEX(Tabelle3[Dropdown],COUNTIF(Tabelle3[Dropdown],"?*")+1)</definedName>
    <definedName name="Dropdown">Legende!$A$89:INDEX(Tabelle3[Dropdown],COUNTIF(Tabelle3[Dropdown],"?*")+1)</definedName>
    <definedName name="_xlnm.Print_Area" localSheetId="2">Beispielfinanzierungsplan!$A$1:$U$164</definedName>
    <definedName name="_xlnm.Print_Area" localSheetId="0">Einführung!$A$1:$J$66</definedName>
    <definedName name="_xlnm.Print_Area" localSheetId="1">Finanzierungsplan!$A$1:$U$167</definedName>
    <definedName name="_xlnm.Print_Area" localSheetId="3">Legende!$B$1:$C$26</definedName>
    <definedName name="_xlnm.Print_Titles" localSheetId="3">Legende!$1:$1</definedName>
    <definedName name="Personalausgaben" localSheetId="2">#REF!</definedName>
    <definedName name="Personalausgabe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5" i="5" l="1"/>
  <c r="B86" i="5"/>
  <c r="B87" i="5"/>
  <c r="B88" i="5"/>
  <c r="B89" i="5"/>
  <c r="B90" i="5"/>
  <c r="B91" i="5"/>
  <c r="B92" i="5"/>
  <c r="B93" i="5"/>
  <c r="B94" i="5"/>
  <c r="B95" i="5"/>
  <c r="B96" i="5"/>
  <c r="B97" i="5"/>
  <c r="B98" i="5"/>
  <c r="B99" i="5"/>
  <c r="B100" i="5"/>
  <c r="B101" i="5"/>
  <c r="B102" i="5"/>
  <c r="B103" i="5"/>
  <c r="B104" i="5"/>
  <c r="B105" i="5"/>
  <c r="B106" i="5"/>
  <c r="B107" i="5"/>
  <c r="B56" i="5"/>
  <c r="B57" i="5"/>
  <c r="B63" i="5"/>
  <c r="B58" i="5"/>
  <c r="B59" i="5"/>
  <c r="B60" i="5"/>
  <c r="B61" i="5"/>
  <c r="B24" i="5"/>
  <c r="B25" i="5"/>
  <c r="B26" i="5"/>
  <c r="B27" i="5"/>
  <c r="B28" i="5"/>
  <c r="B29" i="5"/>
  <c r="B30" i="5"/>
  <c r="B31" i="5"/>
  <c r="B104" i="9"/>
  <c r="B103" i="9"/>
  <c r="B102" i="9"/>
  <c r="B101" i="9"/>
  <c r="B100" i="9"/>
  <c r="B99" i="9"/>
  <c r="B98" i="9"/>
  <c r="B97" i="9"/>
  <c r="B96" i="9"/>
  <c r="B95" i="9"/>
  <c r="B94" i="9"/>
  <c r="B93" i="9"/>
  <c r="B92" i="9"/>
  <c r="B91" i="9"/>
  <c r="B90" i="9"/>
  <c r="B89" i="9"/>
  <c r="B88" i="9"/>
  <c r="B87" i="9"/>
  <c r="B86" i="9"/>
  <c r="B85" i="9"/>
  <c r="B84" i="9"/>
  <c r="B83" i="9"/>
  <c r="B82" i="9"/>
  <c r="B55" i="9"/>
  <c r="B54" i="9"/>
  <c r="B53" i="9"/>
  <c r="B29" i="9"/>
  <c r="B28" i="9"/>
  <c r="B27" i="9"/>
  <c r="B26" i="9"/>
  <c r="B25" i="9"/>
  <c r="B24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46" i="9"/>
  <c r="B47" i="9"/>
  <c r="E48" i="9"/>
  <c r="J48" i="9"/>
  <c r="O48" i="9"/>
  <c r="B56" i="9"/>
  <c r="B57" i="9"/>
  <c r="B58" i="9"/>
  <c r="B59" i="9"/>
  <c r="B60" i="9"/>
  <c r="B61" i="9"/>
  <c r="B62" i="9"/>
  <c r="B63" i="9"/>
  <c r="B64" i="9"/>
  <c r="B65" i="9"/>
  <c r="B66" i="9"/>
  <c r="B67" i="9"/>
  <c r="B68" i="9"/>
  <c r="B69" i="9"/>
  <c r="B70" i="9"/>
  <c r="B71" i="9"/>
  <c r="B72" i="9"/>
  <c r="B73" i="9"/>
  <c r="B74" i="9"/>
  <c r="B75" i="9"/>
  <c r="B76" i="9"/>
  <c r="F77" i="9"/>
  <c r="K77" i="9"/>
  <c r="P77" i="9"/>
  <c r="B105" i="9"/>
  <c r="F106" i="9"/>
  <c r="K106" i="9"/>
  <c r="P106" i="9"/>
  <c r="B111" i="9"/>
  <c r="B112" i="9"/>
  <c r="B113" i="9"/>
  <c r="B114" i="9"/>
  <c r="B115" i="9"/>
  <c r="B116" i="9"/>
  <c r="B117" i="9"/>
  <c r="B118" i="9"/>
  <c r="B119" i="9"/>
  <c r="B120" i="9"/>
  <c r="B121" i="9"/>
  <c r="B122" i="9"/>
  <c r="B123" i="9"/>
  <c r="B124" i="9"/>
  <c r="B125" i="9"/>
  <c r="B126" i="9"/>
  <c r="B127" i="9"/>
  <c r="B128" i="9"/>
  <c r="B129" i="9"/>
  <c r="B130" i="9"/>
  <c r="B131" i="9"/>
  <c r="B132" i="9"/>
  <c r="B133" i="9"/>
  <c r="B134" i="9"/>
  <c r="F135" i="9"/>
  <c r="K135" i="9"/>
  <c r="P135" i="9"/>
  <c r="B140" i="9"/>
  <c r="B141" i="9"/>
  <c r="B142" i="9"/>
  <c r="B143" i="9"/>
  <c r="B144" i="9"/>
  <c r="B145" i="9"/>
  <c r="B146" i="9"/>
  <c r="B147" i="9"/>
  <c r="B148" i="9"/>
  <c r="B149" i="9"/>
  <c r="B150" i="9"/>
  <c r="B151" i="9"/>
  <c r="B152" i="9"/>
  <c r="B153" i="9"/>
  <c r="B154" i="9"/>
  <c r="B155" i="9"/>
  <c r="B156" i="9"/>
  <c r="B157" i="9"/>
  <c r="B158" i="9"/>
  <c r="B159" i="9"/>
  <c r="B160" i="9"/>
  <c r="B161" i="9"/>
  <c r="B162" i="9"/>
  <c r="B163" i="9"/>
  <c r="F164" i="9"/>
  <c r="K164" i="9"/>
  <c r="P164" i="9"/>
  <c r="T27" i="5"/>
  <c r="T26" i="5"/>
  <c r="T25" i="5"/>
  <c r="U163" i="9" l="1"/>
  <c r="U162" i="9"/>
  <c r="U161" i="9"/>
  <c r="U160" i="9"/>
  <c r="U159" i="9"/>
  <c r="U158" i="9"/>
  <c r="U157" i="9"/>
  <c r="U156" i="9"/>
  <c r="U155" i="9"/>
  <c r="U154" i="9"/>
  <c r="U153" i="9"/>
  <c r="U152" i="9"/>
  <c r="U151" i="9"/>
  <c r="U150" i="9"/>
  <c r="U149" i="9"/>
  <c r="U148" i="9"/>
  <c r="U147" i="9"/>
  <c r="U146" i="9"/>
  <c r="U145" i="9"/>
  <c r="U144" i="9"/>
  <c r="U143" i="9"/>
  <c r="U142" i="9"/>
  <c r="U141" i="9"/>
  <c r="U140" i="9"/>
  <c r="U134" i="9"/>
  <c r="U133" i="9"/>
  <c r="U132" i="9"/>
  <c r="U131" i="9"/>
  <c r="U130" i="9"/>
  <c r="U129" i="9"/>
  <c r="U128" i="9"/>
  <c r="U127" i="9"/>
  <c r="U126" i="9"/>
  <c r="U125" i="9"/>
  <c r="U124" i="9"/>
  <c r="U123" i="9"/>
  <c r="U122" i="9"/>
  <c r="U121" i="9"/>
  <c r="U120" i="9"/>
  <c r="U119" i="9"/>
  <c r="U118" i="9"/>
  <c r="U117" i="9"/>
  <c r="U116" i="9"/>
  <c r="U115" i="9"/>
  <c r="U114" i="9"/>
  <c r="U113" i="9"/>
  <c r="U112" i="9"/>
  <c r="U111" i="9"/>
  <c r="U105" i="9"/>
  <c r="U104" i="9"/>
  <c r="U103" i="9"/>
  <c r="U102" i="9"/>
  <c r="U101" i="9"/>
  <c r="U100" i="9"/>
  <c r="U99" i="9"/>
  <c r="U98" i="9"/>
  <c r="U97" i="9"/>
  <c r="U96" i="9"/>
  <c r="U95" i="9"/>
  <c r="U94" i="9"/>
  <c r="U93" i="9"/>
  <c r="U92" i="9"/>
  <c r="U91" i="9"/>
  <c r="U90" i="9"/>
  <c r="U89" i="9"/>
  <c r="U88" i="9"/>
  <c r="U87" i="9"/>
  <c r="U86" i="9"/>
  <c r="U85" i="9"/>
  <c r="U84" i="9"/>
  <c r="U83" i="9"/>
  <c r="U82" i="9"/>
  <c r="U106" i="9" s="1"/>
  <c r="U76" i="9"/>
  <c r="U75" i="9"/>
  <c r="U74" i="9"/>
  <c r="U73" i="9"/>
  <c r="U72" i="9"/>
  <c r="U71" i="9"/>
  <c r="U70" i="9"/>
  <c r="U69" i="9"/>
  <c r="U68" i="9"/>
  <c r="U67" i="9"/>
  <c r="U66" i="9"/>
  <c r="U65" i="9"/>
  <c r="U64" i="9"/>
  <c r="U63" i="9"/>
  <c r="U62" i="9"/>
  <c r="U61" i="9"/>
  <c r="U60" i="9"/>
  <c r="U59" i="9"/>
  <c r="U58" i="9"/>
  <c r="U57" i="9"/>
  <c r="U56" i="9"/>
  <c r="U55" i="9"/>
  <c r="U54" i="9"/>
  <c r="U53" i="9"/>
  <c r="O20" i="9"/>
  <c r="J20" i="9"/>
  <c r="E20" i="9"/>
  <c r="T47" i="9"/>
  <c r="T46" i="9"/>
  <c r="T45" i="9"/>
  <c r="T44" i="9"/>
  <c r="T43" i="9"/>
  <c r="T42" i="9"/>
  <c r="T41" i="9"/>
  <c r="T40" i="9"/>
  <c r="T39" i="9"/>
  <c r="T38" i="9"/>
  <c r="T37" i="9"/>
  <c r="T36" i="9"/>
  <c r="T35" i="9"/>
  <c r="T34" i="9"/>
  <c r="T33" i="9"/>
  <c r="T32" i="9"/>
  <c r="T31" i="9"/>
  <c r="T30" i="9"/>
  <c r="T29" i="9"/>
  <c r="T28" i="9"/>
  <c r="T27" i="9"/>
  <c r="T26" i="9"/>
  <c r="T25" i="9"/>
  <c r="T24" i="9"/>
  <c r="P20" i="9"/>
  <c r="F20" i="9"/>
  <c r="U135" i="9" l="1"/>
  <c r="T48" i="9"/>
  <c r="U77" i="9"/>
  <c r="K20" i="9"/>
  <c r="J19" i="9" s="1"/>
  <c r="U164" i="9"/>
  <c r="O19" i="9"/>
  <c r="N17" i="9"/>
  <c r="T20" i="9"/>
  <c r="D17" i="9"/>
  <c r="E19" i="9"/>
  <c r="U143" i="5"/>
  <c r="U144" i="5"/>
  <c r="U145" i="5"/>
  <c r="U146" i="5"/>
  <c r="U147" i="5"/>
  <c r="U148" i="5"/>
  <c r="U149" i="5"/>
  <c r="U150" i="5"/>
  <c r="U151" i="5"/>
  <c r="U152" i="5"/>
  <c r="U153" i="5"/>
  <c r="U154" i="5"/>
  <c r="U155" i="5"/>
  <c r="U156" i="5"/>
  <c r="U157" i="5"/>
  <c r="U158" i="5"/>
  <c r="U159" i="5"/>
  <c r="U160" i="5"/>
  <c r="U161" i="5"/>
  <c r="U162" i="5"/>
  <c r="U163" i="5"/>
  <c r="U164" i="5"/>
  <c r="U165" i="5"/>
  <c r="U166" i="5"/>
  <c r="U114" i="5"/>
  <c r="U115" i="5"/>
  <c r="U116" i="5"/>
  <c r="U117" i="5"/>
  <c r="U118" i="5"/>
  <c r="U119" i="5"/>
  <c r="U120" i="5"/>
  <c r="U121" i="5"/>
  <c r="U122" i="5"/>
  <c r="U123" i="5"/>
  <c r="U124" i="5"/>
  <c r="U125" i="5"/>
  <c r="U126" i="5"/>
  <c r="U127" i="5"/>
  <c r="U128" i="5"/>
  <c r="U129" i="5"/>
  <c r="U130" i="5"/>
  <c r="U131" i="5"/>
  <c r="U132" i="5"/>
  <c r="U133" i="5"/>
  <c r="U134" i="5"/>
  <c r="U135" i="5"/>
  <c r="U136" i="5"/>
  <c r="U137" i="5"/>
  <c r="U85" i="5"/>
  <c r="U86" i="5"/>
  <c r="U87" i="5"/>
  <c r="U88" i="5"/>
  <c r="U89" i="5"/>
  <c r="U90" i="5"/>
  <c r="U91" i="5"/>
  <c r="U92" i="5"/>
  <c r="U93" i="5"/>
  <c r="U94" i="5"/>
  <c r="U95" i="5"/>
  <c r="U96" i="5"/>
  <c r="U97" i="5"/>
  <c r="U98" i="5"/>
  <c r="U99" i="5"/>
  <c r="U100" i="5"/>
  <c r="U101" i="5"/>
  <c r="U102" i="5"/>
  <c r="U103" i="5"/>
  <c r="U104" i="5"/>
  <c r="U105" i="5"/>
  <c r="U106" i="5"/>
  <c r="U107" i="5"/>
  <c r="U108" i="5"/>
  <c r="U56" i="5"/>
  <c r="U57" i="5"/>
  <c r="U58" i="5"/>
  <c r="U59" i="5"/>
  <c r="U60" i="5"/>
  <c r="U61" i="5"/>
  <c r="U62" i="5"/>
  <c r="U63" i="5"/>
  <c r="U64" i="5"/>
  <c r="U65" i="5"/>
  <c r="U66" i="5"/>
  <c r="U67" i="5"/>
  <c r="U68" i="5"/>
  <c r="U69" i="5"/>
  <c r="U70" i="5"/>
  <c r="U71" i="5"/>
  <c r="U72" i="5"/>
  <c r="U73" i="5"/>
  <c r="U74" i="5"/>
  <c r="U75" i="5"/>
  <c r="U76" i="5"/>
  <c r="U77" i="5"/>
  <c r="U78" i="5"/>
  <c r="U79" i="5"/>
  <c r="T24" i="5"/>
  <c r="T28" i="5"/>
  <c r="T29" i="5"/>
  <c r="T30" i="5"/>
  <c r="T31" i="5"/>
  <c r="T32" i="5"/>
  <c r="T33" i="5"/>
  <c r="T34" i="5"/>
  <c r="T35" i="5"/>
  <c r="T36" i="5"/>
  <c r="T37" i="5"/>
  <c r="T38" i="5"/>
  <c r="T39" i="5"/>
  <c r="T40" i="5"/>
  <c r="T41" i="5"/>
  <c r="T42" i="5"/>
  <c r="T43" i="5"/>
  <c r="T44" i="5"/>
  <c r="T45" i="5"/>
  <c r="T46" i="5"/>
  <c r="T47" i="5"/>
  <c r="T48" i="5"/>
  <c r="T49" i="5"/>
  <c r="T50" i="5"/>
  <c r="P167" i="5"/>
  <c r="K167" i="5"/>
  <c r="F167" i="5"/>
  <c r="B166" i="5"/>
  <c r="B165" i="5"/>
  <c r="B164" i="5"/>
  <c r="B163" i="5"/>
  <c r="B162" i="5"/>
  <c r="B161" i="5"/>
  <c r="B160" i="5"/>
  <c r="B159" i="5"/>
  <c r="B158" i="5"/>
  <c r="B157" i="5"/>
  <c r="B156" i="5"/>
  <c r="B155" i="5"/>
  <c r="B154" i="5"/>
  <c r="B153" i="5"/>
  <c r="B152" i="5"/>
  <c r="B151" i="5"/>
  <c r="B150" i="5"/>
  <c r="B149" i="5"/>
  <c r="B148" i="5"/>
  <c r="B147" i="5"/>
  <c r="B146" i="5"/>
  <c r="B145" i="5"/>
  <c r="B144" i="5"/>
  <c r="B143" i="5"/>
  <c r="P138" i="5"/>
  <c r="K138" i="5"/>
  <c r="F138" i="5"/>
  <c r="B137" i="5"/>
  <c r="B136" i="5"/>
  <c r="B135" i="5"/>
  <c r="B134" i="5"/>
  <c r="B133" i="5"/>
  <c r="B132" i="5"/>
  <c r="B131" i="5"/>
  <c r="B130" i="5"/>
  <c r="B129" i="5"/>
  <c r="B128" i="5"/>
  <c r="B127" i="5"/>
  <c r="B126" i="5"/>
  <c r="B125" i="5"/>
  <c r="B124" i="5"/>
  <c r="B123" i="5"/>
  <c r="B122" i="5"/>
  <c r="B121" i="5"/>
  <c r="B120" i="5"/>
  <c r="B119" i="5"/>
  <c r="B118" i="5"/>
  <c r="B117" i="5"/>
  <c r="B116" i="5"/>
  <c r="B115" i="5"/>
  <c r="B114" i="5"/>
  <c r="P109" i="5"/>
  <c r="K109" i="5"/>
  <c r="F109" i="5"/>
  <c r="B108" i="5"/>
  <c r="I17" i="9" l="1"/>
  <c r="U20" i="9"/>
  <c r="T19" i="9" s="1"/>
  <c r="S17" i="9" s="1"/>
  <c r="U138" i="5"/>
  <c r="U109" i="5"/>
  <c r="U167" i="5"/>
  <c r="U80" i="5"/>
  <c r="P80" i="5"/>
  <c r="P20" i="5" s="1"/>
  <c r="K80" i="5"/>
  <c r="K20" i="5" s="1"/>
  <c r="F80" i="5"/>
  <c r="F20" i="5" s="1"/>
  <c r="B79" i="5"/>
  <c r="B78" i="5"/>
  <c r="B77" i="5"/>
  <c r="B76" i="5"/>
  <c r="B75" i="5"/>
  <c r="B74" i="5"/>
  <c r="B73" i="5"/>
  <c r="B72" i="5"/>
  <c r="B71" i="5"/>
  <c r="B70" i="5"/>
  <c r="B69" i="5"/>
  <c r="B68" i="5"/>
  <c r="B67" i="5"/>
  <c r="B66" i="5"/>
  <c r="B65" i="5"/>
  <c r="B64" i="5"/>
  <c r="B62" i="5"/>
  <c r="U20" i="5" l="1"/>
  <c r="B35" i="5"/>
  <c r="B32" i="5"/>
  <c r="B33" i="5"/>
  <c r="B34" i="5"/>
  <c r="B36" i="5"/>
  <c r="B37" i="5"/>
  <c r="B38" i="5"/>
  <c r="B39" i="5"/>
  <c r="B40" i="5"/>
  <c r="B41" i="5"/>
  <c r="B42" i="5"/>
  <c r="B43" i="5"/>
  <c r="B44" i="5"/>
  <c r="B45" i="5"/>
  <c r="B46" i="5"/>
  <c r="B47" i="5"/>
  <c r="B48" i="5"/>
  <c r="B49" i="5"/>
  <c r="B50" i="5"/>
  <c r="T51" i="5"/>
  <c r="O51" i="5"/>
  <c r="O20" i="5" s="1"/>
  <c r="J51" i="5"/>
  <c r="J20" i="5" s="1"/>
  <c r="E51" i="5"/>
  <c r="E20" i="5" s="1"/>
  <c r="N17" i="5" l="1"/>
  <c r="O19" i="5"/>
  <c r="T20" i="5"/>
  <c r="T19" i="5" s="1"/>
  <c r="S17" i="5" s="1"/>
  <c r="I17" i="5"/>
  <c r="A90" i="6"/>
  <c r="J19" i="5" l="1"/>
  <c r="A178" i="6"/>
  <c r="A95" i="6"/>
  <c r="A116" i="6"/>
  <c r="A167" i="6"/>
  <c r="A152" i="6"/>
  <c r="A123" i="6"/>
  <c r="A135" i="6"/>
  <c r="A155" i="6"/>
  <c r="A141" i="6"/>
  <c r="A163" i="6"/>
  <c r="A148" i="6"/>
  <c r="A146" i="6"/>
  <c r="A180" i="6"/>
  <c r="A169" i="6"/>
  <c r="A112" i="6"/>
  <c r="A144" i="6"/>
  <c r="A176" i="6"/>
  <c r="A118" i="6"/>
  <c r="A128" i="6"/>
  <c r="A165" i="6"/>
  <c r="A131" i="6"/>
  <c r="A92" i="6"/>
  <c r="A159" i="6"/>
  <c r="A175" i="6"/>
  <c r="A105" i="6"/>
  <c r="A164" i="6"/>
  <c r="A149" i="6"/>
  <c r="A99" i="6"/>
  <c r="A147" i="6"/>
  <c r="A173" i="6"/>
  <c r="A109" i="6"/>
  <c r="A187" i="6"/>
  <c r="A120" i="6"/>
  <c r="A138" i="6"/>
  <c r="A157" i="6"/>
  <c r="A189" i="6"/>
  <c r="A186" i="6"/>
  <c r="A132" i="6"/>
  <c r="A125" i="6"/>
  <c r="A153" i="6"/>
  <c r="A104" i="6"/>
  <c r="A97" i="6"/>
  <c r="A106" i="6"/>
  <c r="A91" i="6"/>
  <c r="A183" i="6"/>
  <c r="A179" i="6"/>
  <c r="A137" i="6"/>
  <c r="A181" i="6"/>
  <c r="A119" i="6"/>
  <c r="A108" i="6"/>
  <c r="A113" i="6"/>
  <c r="A154" i="6"/>
  <c r="A130" i="6"/>
  <c r="A103" i="6"/>
  <c r="A170" i="6"/>
  <c r="A115" i="6"/>
  <c r="A110" i="6"/>
  <c r="A145" i="6"/>
  <c r="A168" i="6"/>
  <c r="A117" i="6"/>
  <c r="A122" i="6"/>
  <c r="A102" i="6"/>
  <c r="A151" i="6"/>
  <c r="A185" i="6"/>
  <c r="A96" i="6"/>
  <c r="A133" i="6"/>
  <c r="A129" i="6"/>
  <c r="A124" i="6"/>
  <c r="A114" i="6"/>
  <c r="A136" i="6"/>
  <c r="A177" i="6"/>
  <c r="A156" i="6"/>
  <c r="A160" i="6"/>
  <c r="A182" i="6"/>
  <c r="A98" i="6"/>
  <c r="A134" i="6"/>
  <c r="A107" i="6"/>
  <c r="A94" i="6"/>
  <c r="A101" i="6"/>
  <c r="A166" i="6"/>
  <c r="A111" i="6"/>
  <c r="A158" i="6"/>
  <c r="A150" i="6"/>
  <c r="A126" i="6"/>
  <c r="A127" i="6"/>
  <c r="A100" i="6"/>
  <c r="A161" i="6"/>
  <c r="A184" i="6"/>
  <c r="A188" i="6"/>
  <c r="A142" i="6"/>
  <c r="A139" i="6"/>
  <c r="A171" i="6"/>
  <c r="A121" i="6"/>
  <c r="A172" i="6"/>
  <c r="A162" i="6"/>
  <c r="A174" i="6"/>
  <c r="A93" i="6"/>
  <c r="A140" i="6"/>
  <c r="A143" i="6"/>
  <c r="D17" i="5" l="1"/>
  <c r="E19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Beyhl, Tommy</author>
    <author>Pütsch, Jessika</author>
    <author>Ortlieb, Anja</author>
  </authors>
  <commentList>
    <comment ref="Y10" authorId="0" shapeId="0" xr:uid="{00000000-0006-0000-0100-000001000000}">
      <text>
        <r>
          <rPr>
            <b/>
            <sz val="9"/>
            <color indexed="81"/>
            <rFont val="Segoe UI"/>
            <family val="2"/>
          </rPr>
          <t>Um neue Zeilen einzufügen oder zu löschen klicken Sie einfach in die jeweilige Tabelle und dann oben im Reiter Start - Zellen auf "Einfügen" bzw. "Löschen"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H18" authorId="0" shapeId="0" xr:uid="{00000000-0006-0000-0100-000002000000}">
      <text>
        <r>
          <rPr>
            <b/>
            <sz val="9"/>
            <color indexed="81"/>
            <rFont val="Segoe UI"/>
            <family val="2"/>
          </rPr>
          <t xml:space="preserve">Information:
</t>
        </r>
        <r>
          <rPr>
            <sz val="9"/>
            <color indexed="81"/>
            <rFont val="Segoe UI"/>
            <family val="2"/>
          </rPr>
          <t xml:space="preserve">Das Jahr lässt sich über das </t>
        </r>
        <r>
          <rPr>
            <b/>
            <sz val="9"/>
            <color indexed="81"/>
            <rFont val="Segoe UI"/>
            <family val="2"/>
          </rPr>
          <t xml:space="preserve">- </t>
        </r>
        <r>
          <rPr>
            <sz val="9"/>
            <color indexed="81"/>
            <rFont val="Segoe UI"/>
            <family val="2"/>
          </rPr>
          <t xml:space="preserve">ausblenden und über das </t>
        </r>
        <r>
          <rPr>
            <b/>
            <sz val="9"/>
            <color indexed="81"/>
            <rFont val="Segoe UI"/>
            <family val="2"/>
          </rPr>
          <t>+</t>
        </r>
        <r>
          <rPr>
            <sz val="9"/>
            <color indexed="81"/>
            <rFont val="Segoe UI"/>
            <family val="2"/>
          </rPr>
          <t xml:space="preserve"> einblenden (</t>
        </r>
        <r>
          <rPr>
            <b/>
            <sz val="9"/>
            <color indexed="81"/>
            <rFont val="Segoe UI"/>
            <family val="2"/>
          </rPr>
          <t>siehe Tabellenkopf über Spalte H</t>
        </r>
        <r>
          <rPr>
            <sz val="9"/>
            <color indexed="81"/>
            <rFont val="Segoe UI"/>
            <family val="2"/>
          </rPr>
          <t xml:space="preserve">).
</t>
        </r>
      </text>
    </comment>
    <comment ref="M18" authorId="0" shapeId="0" xr:uid="{00000000-0006-0000-0100-000003000000}">
      <text>
        <r>
          <rPr>
            <b/>
            <sz val="9"/>
            <color indexed="81"/>
            <rFont val="Segoe UI"/>
            <family val="2"/>
          </rPr>
          <t xml:space="preserve">Information:
</t>
        </r>
        <r>
          <rPr>
            <sz val="9"/>
            <color indexed="81"/>
            <rFont val="Segoe UI"/>
            <family val="2"/>
          </rPr>
          <t xml:space="preserve">Das Jahr lässt sich über das </t>
        </r>
        <r>
          <rPr>
            <b/>
            <sz val="9"/>
            <color indexed="81"/>
            <rFont val="Segoe UI"/>
            <family val="2"/>
          </rPr>
          <t>-</t>
        </r>
        <r>
          <rPr>
            <sz val="9"/>
            <color indexed="81"/>
            <rFont val="Segoe UI"/>
            <family val="2"/>
          </rPr>
          <t xml:space="preserve"> ausblenden und über das </t>
        </r>
        <r>
          <rPr>
            <b/>
            <sz val="9"/>
            <color indexed="81"/>
            <rFont val="Segoe UI"/>
            <family val="2"/>
          </rPr>
          <t>+</t>
        </r>
        <r>
          <rPr>
            <sz val="9"/>
            <color indexed="81"/>
            <rFont val="Segoe UI"/>
            <family val="2"/>
          </rPr>
          <t xml:space="preserve"> einblenden (siehe </t>
        </r>
        <r>
          <rPr>
            <b/>
            <sz val="9"/>
            <color indexed="81"/>
            <rFont val="Segoe UI"/>
            <family val="2"/>
          </rPr>
          <t>Tabellenkopf über Spalte M</t>
        </r>
        <r>
          <rPr>
            <sz val="9"/>
            <color indexed="81"/>
            <rFont val="Segoe UI"/>
            <family val="2"/>
          </rPr>
          <t>).</t>
        </r>
      </text>
    </comment>
    <comment ref="R18" authorId="0" shapeId="0" xr:uid="{00000000-0006-0000-0100-000004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Das Jahr lässt sich über das </t>
        </r>
        <r>
          <rPr>
            <b/>
            <sz val="9"/>
            <color indexed="81"/>
            <rFont val="Segoe UI"/>
            <family val="2"/>
          </rPr>
          <t>-</t>
        </r>
        <r>
          <rPr>
            <sz val="9"/>
            <color indexed="81"/>
            <rFont val="Segoe UI"/>
            <family val="2"/>
          </rPr>
          <t xml:space="preserve"> ausblenden und über das </t>
        </r>
        <r>
          <rPr>
            <b/>
            <sz val="9"/>
            <color indexed="81"/>
            <rFont val="Segoe UI"/>
            <family val="2"/>
          </rPr>
          <t>+</t>
        </r>
        <r>
          <rPr>
            <sz val="9"/>
            <color indexed="81"/>
            <rFont val="Segoe UI"/>
            <family val="2"/>
          </rPr>
          <t xml:space="preserve"> einblenden (</t>
        </r>
        <r>
          <rPr>
            <b/>
            <sz val="9"/>
            <color indexed="81"/>
            <rFont val="Segoe UI"/>
            <family val="2"/>
          </rPr>
          <t>siehe Tabellenkopf über Spalte R</t>
        </r>
        <r>
          <rPr>
            <sz val="9"/>
            <color indexed="81"/>
            <rFont val="Segoe UI"/>
            <family val="2"/>
          </rPr>
          <t>).</t>
        </r>
      </text>
    </comment>
    <comment ref="V18" authorId="0" shapeId="0" xr:uid="{00000000-0006-0000-0100-000005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Das Jahr lässt sich über das </t>
        </r>
        <r>
          <rPr>
            <b/>
            <sz val="9"/>
            <color indexed="81"/>
            <rFont val="Segoe UI"/>
            <family val="2"/>
          </rPr>
          <t>-</t>
        </r>
        <r>
          <rPr>
            <sz val="9"/>
            <color indexed="81"/>
            <rFont val="Segoe UI"/>
            <family val="2"/>
          </rPr>
          <t xml:space="preserve"> ausblenden und über das </t>
        </r>
        <r>
          <rPr>
            <b/>
            <sz val="9"/>
            <color indexed="81"/>
            <rFont val="Segoe UI"/>
            <family val="2"/>
          </rPr>
          <t>+</t>
        </r>
        <r>
          <rPr>
            <sz val="9"/>
            <color indexed="81"/>
            <rFont val="Segoe UI"/>
            <family val="2"/>
          </rPr>
          <t xml:space="preserve"> einblenden (</t>
        </r>
        <r>
          <rPr>
            <b/>
            <sz val="9"/>
            <color indexed="81"/>
            <rFont val="Segoe UI"/>
            <family val="2"/>
          </rPr>
          <t>siehe Tabellenkopf über Spalte V</t>
        </r>
        <r>
          <rPr>
            <sz val="9"/>
            <color indexed="81"/>
            <rFont val="Segoe UI"/>
            <family val="2"/>
          </rPr>
          <t>).</t>
        </r>
      </text>
    </comment>
    <comment ref="A23" authorId="1" shapeId="0" xr:uid="{00000000-0006-0000-0100-000006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Bitte vergeben Sie für Ihre Ein- und Ausgaben eine Finanzplannummer entsprechend der Legende.</t>
        </r>
      </text>
    </comment>
    <comment ref="D23" authorId="2" shapeId="0" xr:uid="{00000000-0006-0000-0100-000007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Bitte geben Sie hier die Kalkulationsgrundlage für die Einzelposition an. 
Beispiel Reisekosten: Start und Ziel; gefahrene Kilometer; Anzahl der Fahrten und Personen </t>
        </r>
      </text>
    </comment>
    <comment ref="E23" authorId="1" shapeId="0" xr:uid="{00000000-0006-0000-0100-000008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Einnahmen bitte immer mit einem positiven Wert angeben.</t>
        </r>
      </text>
    </comment>
    <comment ref="F23" authorId="1" shapeId="0" xr:uid="{00000000-0006-0000-0100-000009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Ausgaben bitte immer mit einem positiven Wert angeben.</t>
        </r>
      </text>
    </comment>
    <comment ref="I23" authorId="2" shapeId="0" xr:uid="{00000000-0006-0000-0100-00000A000000}">
      <text>
        <r>
          <rPr>
            <b/>
            <sz val="9"/>
            <color indexed="81"/>
            <rFont val="Segoe UI"/>
            <family val="2"/>
          </rPr>
          <t xml:space="preserve">Information:
</t>
        </r>
        <r>
          <rPr>
            <sz val="9"/>
            <color indexed="81"/>
            <rFont val="Segoe UI"/>
            <family val="2"/>
          </rPr>
          <t xml:space="preserve">Bitte geben Sie hier die Kalkulationsgrundlage für die Einzelposition an. 
Beispiel Reisekosten: Start und Ziel; gefahrene Kilometer; Anzahl der Fahrten und Personen </t>
        </r>
      </text>
    </comment>
    <comment ref="J23" authorId="1" shapeId="0" xr:uid="{00000000-0006-0000-0100-00000B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Einnahmen bitte immer mit einem positiven Wert angeben.</t>
        </r>
      </text>
    </comment>
    <comment ref="K23" authorId="1" shapeId="0" xr:uid="{00000000-0006-0000-0100-00000C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Ausgaben bitte immer mit einem positiven Wert angeben.</t>
        </r>
      </text>
    </comment>
    <comment ref="N23" authorId="2" shapeId="0" xr:uid="{00000000-0006-0000-0100-00000D000000}">
      <text>
        <r>
          <rPr>
            <b/>
            <sz val="9"/>
            <color indexed="81"/>
            <rFont val="Segoe UI"/>
            <family val="2"/>
          </rPr>
          <t xml:space="preserve">Information:
</t>
        </r>
        <r>
          <rPr>
            <sz val="9"/>
            <color indexed="81"/>
            <rFont val="Segoe UI"/>
            <family val="2"/>
          </rPr>
          <t xml:space="preserve">Bitte geben Sie hier die Kalkulationsgrundlage für die Einzelposition an. 
Beispiel Reisekosten: Start und Ziel; gefahrene Kilometer; Anzahl der Fahrten und Personen </t>
        </r>
      </text>
    </comment>
    <comment ref="O23" authorId="1" shapeId="0" xr:uid="{00000000-0006-0000-0100-00000E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Einnahmen bitte immer mit einem positiven Wert angeben.</t>
        </r>
      </text>
    </comment>
    <comment ref="P23" authorId="1" shapeId="0" xr:uid="{00000000-0006-0000-0100-00000F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Ausgaben bitte immer mit einem positiven Wert angeben.</t>
        </r>
      </text>
    </comment>
    <comment ref="T23" authorId="0" shapeId="0" xr:uid="{00000000-0006-0000-0100-000010000000}">
      <text>
        <r>
          <rPr>
            <b/>
            <sz val="9"/>
            <color indexed="81"/>
            <rFont val="Segoe UI"/>
            <family val="2"/>
          </rPr>
          <t xml:space="preserve">Information:
</t>
        </r>
        <r>
          <rPr>
            <sz val="9"/>
            <color indexed="81"/>
            <rFont val="Segoe UI"/>
            <family val="2"/>
          </rPr>
          <t>Einnahmen bitte immer mit einem positiven Wert angeben.</t>
        </r>
      </text>
    </comment>
    <comment ref="U23" authorId="0" shapeId="0" xr:uid="{00000000-0006-0000-0100-000011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Ausgaben bitte immer mit einem positiven Wert angeben.</t>
        </r>
      </text>
    </comment>
    <comment ref="A55" authorId="1" shapeId="0" xr:uid="{00000000-0006-0000-0100-000012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Bitte vergeben Sie für Ihre Ein- und Ausgaben eine Finanzplannummer entsprechend der Legende.</t>
        </r>
      </text>
    </comment>
    <comment ref="D55" authorId="2" shapeId="0" xr:uid="{00000000-0006-0000-0100-000013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Bitte geben Sie hier die Kalkulationsgrundlage für die Einzelposition an. 
Beispiel Reisekosten: Start und Ziel; gefahrene Kilometer; Anzahl der Fahrten und Personen </t>
        </r>
      </text>
    </comment>
    <comment ref="E55" authorId="1" shapeId="0" xr:uid="{00000000-0006-0000-0100-000014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Einnahmen bitte immer mit einem positiven Wert angeben.</t>
        </r>
      </text>
    </comment>
    <comment ref="F55" authorId="1" shapeId="0" xr:uid="{00000000-0006-0000-0100-000015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Ausgaben bitte immer mit einem positiven Wert angeben.</t>
        </r>
      </text>
    </comment>
    <comment ref="I55" authorId="2" shapeId="0" xr:uid="{00000000-0006-0000-0100-000016000000}">
      <text>
        <r>
          <rPr>
            <b/>
            <sz val="9"/>
            <color indexed="81"/>
            <rFont val="Segoe UI"/>
            <family val="2"/>
          </rPr>
          <t xml:space="preserve">Information:
</t>
        </r>
        <r>
          <rPr>
            <sz val="9"/>
            <color indexed="81"/>
            <rFont val="Segoe UI"/>
            <family val="2"/>
          </rPr>
          <t xml:space="preserve">Bitte geben Sie hier die Kalkulationsgrundlage für die Einzelposition an. 
Beispiel Reisekosten: Start und Ziel; gefahrene Kilometer; Anzahl der Fahrten und Personen </t>
        </r>
      </text>
    </comment>
    <comment ref="J55" authorId="1" shapeId="0" xr:uid="{00000000-0006-0000-0100-000017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Einnahmen bitte immer mit einem positiven Wert angeben.</t>
        </r>
      </text>
    </comment>
    <comment ref="K55" authorId="1" shapeId="0" xr:uid="{00000000-0006-0000-0100-000018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Ausgaben bitte immer mit einem positiven Wert angeben.</t>
        </r>
      </text>
    </comment>
    <comment ref="N55" authorId="2" shapeId="0" xr:uid="{00000000-0006-0000-0100-000019000000}">
      <text>
        <r>
          <rPr>
            <b/>
            <sz val="9"/>
            <color indexed="81"/>
            <rFont val="Segoe UI"/>
            <family val="2"/>
          </rPr>
          <t xml:space="preserve">Information:
</t>
        </r>
        <r>
          <rPr>
            <sz val="9"/>
            <color indexed="81"/>
            <rFont val="Segoe UI"/>
            <family val="2"/>
          </rPr>
          <t xml:space="preserve">Bitte geben Sie hier die Kalkulationsgrundlage für die Einzelposition an. 
Beispiel Reisekosten: Start und Ziel; gefahrene Kilometer; Anzahl der Fahrten und Personen </t>
        </r>
      </text>
    </comment>
    <comment ref="O55" authorId="1" shapeId="0" xr:uid="{00000000-0006-0000-0100-00001A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Einnahmen bitte immer mit einem positiven Wert angeben.</t>
        </r>
      </text>
    </comment>
    <comment ref="P55" authorId="1" shapeId="0" xr:uid="{00000000-0006-0000-0100-00001B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Ausgaben bitte immer mit einem positiven Wert angeben.</t>
        </r>
      </text>
    </comment>
    <comment ref="T55" authorId="0" shapeId="0" xr:uid="{00000000-0006-0000-0100-00001C000000}">
      <text>
        <r>
          <rPr>
            <b/>
            <sz val="9"/>
            <color indexed="81"/>
            <rFont val="Segoe UI"/>
            <family val="2"/>
          </rPr>
          <t xml:space="preserve">Information:
</t>
        </r>
        <r>
          <rPr>
            <sz val="9"/>
            <color indexed="81"/>
            <rFont val="Segoe UI"/>
            <family val="2"/>
          </rPr>
          <t>Einnahmen bitte immer mit einem positiven Wert angeben.</t>
        </r>
      </text>
    </comment>
    <comment ref="U55" authorId="0" shapeId="0" xr:uid="{00000000-0006-0000-0100-00001D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Ausgaben bitte immer mit einem positiven Wert angeben.</t>
        </r>
      </text>
    </comment>
    <comment ref="A84" authorId="1" shapeId="0" xr:uid="{00000000-0006-0000-0100-00001E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Bitte vergeben Sie für Ihre Ein- und Ausgaben eine Finanzplannummer entsprechend der Legende.</t>
        </r>
      </text>
    </comment>
    <comment ref="D84" authorId="2" shapeId="0" xr:uid="{00000000-0006-0000-0100-00001F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Bitte geben Sie hier die Kalkulationsgrundlage für die Einzelposition an. 
Beispiel Reisekosten: Start und Ziel; gefahrene Kilometer; Anzahl der Fahrten und Personen </t>
        </r>
      </text>
    </comment>
    <comment ref="E84" authorId="1" shapeId="0" xr:uid="{00000000-0006-0000-0100-000020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Einnahmen bitte immer mit einem positiven Wert angeben.</t>
        </r>
      </text>
    </comment>
    <comment ref="F84" authorId="1" shapeId="0" xr:uid="{00000000-0006-0000-0100-000021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Ausgaben bitte immer mit einem positiven Wert angeben.</t>
        </r>
      </text>
    </comment>
    <comment ref="I84" authorId="2" shapeId="0" xr:uid="{00000000-0006-0000-0100-000022000000}">
      <text>
        <r>
          <rPr>
            <b/>
            <sz val="9"/>
            <color indexed="81"/>
            <rFont val="Segoe UI"/>
            <family val="2"/>
          </rPr>
          <t xml:space="preserve">Information:
</t>
        </r>
        <r>
          <rPr>
            <sz val="9"/>
            <color indexed="81"/>
            <rFont val="Segoe UI"/>
            <family val="2"/>
          </rPr>
          <t xml:space="preserve">Bitte geben Sie hier die Kalkulationsgrundlage für die Einzelposition an. 
Beispiel Reisekosten: Start und Ziel; gefahrene Kilometer; Anzahl der Fahrten und Personen </t>
        </r>
      </text>
    </comment>
    <comment ref="J84" authorId="1" shapeId="0" xr:uid="{00000000-0006-0000-0100-000023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Einnahmen bitte immer mit einem positiven Wert angeben.</t>
        </r>
      </text>
    </comment>
    <comment ref="K84" authorId="1" shapeId="0" xr:uid="{00000000-0006-0000-0100-000024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Ausgaben bitte immer mit einem positiven Wert angeben.</t>
        </r>
      </text>
    </comment>
    <comment ref="N84" authorId="2" shapeId="0" xr:uid="{00000000-0006-0000-0100-000025000000}">
      <text>
        <r>
          <rPr>
            <b/>
            <sz val="9"/>
            <color indexed="81"/>
            <rFont val="Segoe UI"/>
            <family val="2"/>
          </rPr>
          <t xml:space="preserve">Information:
</t>
        </r>
        <r>
          <rPr>
            <sz val="9"/>
            <color indexed="81"/>
            <rFont val="Segoe UI"/>
            <family val="2"/>
          </rPr>
          <t xml:space="preserve">Bitte geben Sie hier die Kalkulationsgrundlage für die Einzelposition an. 
Beispiel Reisekosten: Start und Ziel; gefahrene Kilometer; Anzahl der Fahrten und Personen </t>
        </r>
      </text>
    </comment>
    <comment ref="O84" authorId="1" shapeId="0" xr:uid="{00000000-0006-0000-0100-000026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Einnahmen bitte immer mit einem positiven Wert angeben.</t>
        </r>
      </text>
    </comment>
    <comment ref="P84" authorId="1" shapeId="0" xr:uid="{00000000-0006-0000-0100-000027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Ausgaben bitte immer mit einem positiven Wert angeben.</t>
        </r>
      </text>
    </comment>
    <comment ref="T84" authorId="0" shapeId="0" xr:uid="{00000000-0006-0000-0100-000028000000}">
      <text>
        <r>
          <rPr>
            <b/>
            <sz val="9"/>
            <color indexed="81"/>
            <rFont val="Segoe UI"/>
            <family val="2"/>
          </rPr>
          <t xml:space="preserve">Information:
</t>
        </r>
        <r>
          <rPr>
            <sz val="9"/>
            <color indexed="81"/>
            <rFont val="Segoe UI"/>
            <family val="2"/>
          </rPr>
          <t>Einnahmen bitte immer mit einem positiven Wert angeben.</t>
        </r>
      </text>
    </comment>
    <comment ref="U84" authorId="0" shapeId="0" xr:uid="{00000000-0006-0000-0100-000029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Ausgaben bitte immer mit einem positiven Wert angeben.</t>
        </r>
      </text>
    </comment>
    <comment ref="A113" authorId="1" shapeId="0" xr:uid="{00000000-0006-0000-0100-00002A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Bitte vergeben Sie für Ihre Ein- und Ausgaben eine Finanzplannummer entsprechend der Legende.</t>
        </r>
      </text>
    </comment>
    <comment ref="D113" authorId="2" shapeId="0" xr:uid="{00000000-0006-0000-0100-00002B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Bitte geben Sie hier die Kalkulationsgrundlage für die Einzelposition an. 
Beispiel Reisekosten: Start und Ziel; gefahrene Kilometer; Anzahl der Fahrten und Personen </t>
        </r>
      </text>
    </comment>
    <comment ref="E113" authorId="1" shapeId="0" xr:uid="{00000000-0006-0000-0100-00002C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Einnahmen bitte immer mit einem positiven Wert angeben.</t>
        </r>
      </text>
    </comment>
    <comment ref="F113" authorId="1" shapeId="0" xr:uid="{00000000-0006-0000-0100-00002D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Ausgaben bitte immer mit einem positiven Wert angeben.</t>
        </r>
      </text>
    </comment>
    <comment ref="I113" authorId="2" shapeId="0" xr:uid="{00000000-0006-0000-0100-00002E000000}">
      <text>
        <r>
          <rPr>
            <b/>
            <sz val="9"/>
            <color indexed="81"/>
            <rFont val="Segoe UI"/>
            <family val="2"/>
          </rPr>
          <t xml:space="preserve">Information:
</t>
        </r>
        <r>
          <rPr>
            <sz val="9"/>
            <color indexed="81"/>
            <rFont val="Segoe UI"/>
            <family val="2"/>
          </rPr>
          <t xml:space="preserve">Bitte geben Sie hier die Kalkulationsgrundlage für die Einzelposition an. 
Beispiel Reisekosten: Start und Ziel; gefahrene Kilometer; Anzahl der Fahrten und Personen </t>
        </r>
      </text>
    </comment>
    <comment ref="J113" authorId="1" shapeId="0" xr:uid="{00000000-0006-0000-0100-00002F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Einnahmen bitte immer mit einem positiven Wert angeben.</t>
        </r>
      </text>
    </comment>
    <comment ref="K113" authorId="1" shapeId="0" xr:uid="{00000000-0006-0000-0100-000030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Ausgaben bitte immer mit einem positiven Wert angeben.</t>
        </r>
      </text>
    </comment>
    <comment ref="N113" authorId="2" shapeId="0" xr:uid="{00000000-0006-0000-0100-000031000000}">
      <text>
        <r>
          <rPr>
            <b/>
            <sz val="9"/>
            <color indexed="81"/>
            <rFont val="Segoe UI"/>
            <family val="2"/>
          </rPr>
          <t xml:space="preserve">Information:
</t>
        </r>
        <r>
          <rPr>
            <sz val="9"/>
            <color indexed="81"/>
            <rFont val="Segoe UI"/>
            <family val="2"/>
          </rPr>
          <t xml:space="preserve">Bitte geben Sie hier die Kalkulationsgrundlage für die Einzelposition an. 
Beispiel Reisekosten: Start und Ziel; gefahrene Kilometer; Anzahl der Fahrten und Personen </t>
        </r>
      </text>
    </comment>
    <comment ref="O113" authorId="1" shapeId="0" xr:uid="{00000000-0006-0000-0100-000032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Einnahmen bitte immer mit einem positiven Wert angeben.</t>
        </r>
      </text>
    </comment>
    <comment ref="P113" authorId="1" shapeId="0" xr:uid="{00000000-0006-0000-0100-000033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Ausgaben bitte immer mit einem positiven Wert angeben.</t>
        </r>
      </text>
    </comment>
    <comment ref="T113" authorId="0" shapeId="0" xr:uid="{00000000-0006-0000-0100-000034000000}">
      <text>
        <r>
          <rPr>
            <b/>
            <sz val="9"/>
            <color indexed="81"/>
            <rFont val="Segoe UI"/>
            <family val="2"/>
          </rPr>
          <t xml:space="preserve">Information:
</t>
        </r>
        <r>
          <rPr>
            <sz val="9"/>
            <color indexed="81"/>
            <rFont val="Segoe UI"/>
            <family val="2"/>
          </rPr>
          <t>Einnahmen bitte immer mit einem positiven Wert angeben.</t>
        </r>
      </text>
    </comment>
    <comment ref="U113" authorId="0" shapeId="0" xr:uid="{00000000-0006-0000-0100-000035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Ausgaben bitte immer mit einem positiven Wert angeben.</t>
        </r>
      </text>
    </comment>
    <comment ref="A142" authorId="1" shapeId="0" xr:uid="{00000000-0006-0000-0100-000036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Bitte vergeben Sie für Ihre Ein- und Ausgaben eine Finanzplannummer entsprechend der Legende.</t>
        </r>
      </text>
    </comment>
    <comment ref="D142" authorId="2" shapeId="0" xr:uid="{00000000-0006-0000-0100-000037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Bitte geben Sie hier die Kalkulationsgrundlage für die Einzelposition an. 
Beispiel Reisekosten: Start und Ziel; gefahrene Kilometer; Anzahl der Fahrten und Personen </t>
        </r>
      </text>
    </comment>
    <comment ref="E142" authorId="1" shapeId="0" xr:uid="{00000000-0006-0000-0100-000038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Einnahmen bitte immer mit einem positiven Wert angeben.</t>
        </r>
      </text>
    </comment>
    <comment ref="F142" authorId="1" shapeId="0" xr:uid="{00000000-0006-0000-0100-000039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Ausgaben bitte immer mit einem positiven Wert angeben.</t>
        </r>
      </text>
    </comment>
    <comment ref="I142" authorId="2" shapeId="0" xr:uid="{00000000-0006-0000-0100-00003A000000}">
      <text>
        <r>
          <rPr>
            <b/>
            <sz val="9"/>
            <color indexed="81"/>
            <rFont val="Segoe UI"/>
            <family val="2"/>
          </rPr>
          <t xml:space="preserve">Information:
</t>
        </r>
        <r>
          <rPr>
            <sz val="9"/>
            <color indexed="81"/>
            <rFont val="Segoe UI"/>
            <family val="2"/>
          </rPr>
          <t xml:space="preserve">Bitte geben Sie hier die Kalkulationsgrundlage für die Einzelposition an. 
Beispiel Reisekosten: Start und Ziel; gefahrene Kilometer; Anzahl der Fahrten und Personen </t>
        </r>
      </text>
    </comment>
    <comment ref="J142" authorId="1" shapeId="0" xr:uid="{00000000-0006-0000-0100-00003B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Einnahmen bitte immer mit einem positiven Wert angeben.</t>
        </r>
      </text>
    </comment>
    <comment ref="K142" authorId="1" shapeId="0" xr:uid="{00000000-0006-0000-0100-00003C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Ausgaben bitte immer mit einem positiven Wert angeben.</t>
        </r>
      </text>
    </comment>
    <comment ref="N142" authorId="2" shapeId="0" xr:uid="{00000000-0006-0000-0100-00003D000000}">
      <text>
        <r>
          <rPr>
            <b/>
            <sz val="9"/>
            <color indexed="81"/>
            <rFont val="Segoe UI"/>
            <family val="2"/>
          </rPr>
          <t xml:space="preserve">Information:
</t>
        </r>
        <r>
          <rPr>
            <sz val="9"/>
            <color indexed="81"/>
            <rFont val="Segoe UI"/>
            <family val="2"/>
          </rPr>
          <t xml:space="preserve">Bitte geben Sie hier die Kalkulationsgrundlage für die Einzelposition an. 
Beispiel Reisekosten: Start und Ziel; gefahrene Kilometer; Anzahl der Fahrten und Personen </t>
        </r>
      </text>
    </comment>
    <comment ref="O142" authorId="1" shapeId="0" xr:uid="{00000000-0006-0000-0100-00003E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Einnahmen bitte immer mit einem positiven Wert angeben.</t>
        </r>
      </text>
    </comment>
    <comment ref="P142" authorId="1" shapeId="0" xr:uid="{00000000-0006-0000-0100-00003F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Ausgaben bitte immer mit einem positiven Wert angeben.</t>
        </r>
      </text>
    </comment>
    <comment ref="T142" authorId="0" shapeId="0" xr:uid="{00000000-0006-0000-0100-000040000000}">
      <text>
        <r>
          <rPr>
            <b/>
            <sz val="9"/>
            <color indexed="81"/>
            <rFont val="Segoe UI"/>
            <family val="2"/>
          </rPr>
          <t xml:space="preserve">Information:
</t>
        </r>
        <r>
          <rPr>
            <sz val="9"/>
            <color indexed="81"/>
            <rFont val="Segoe UI"/>
            <family val="2"/>
          </rPr>
          <t>Einnahmen bitte immer mit einem positiven Wert angeben.</t>
        </r>
      </text>
    </comment>
    <comment ref="U142" authorId="0" shapeId="0" xr:uid="{00000000-0006-0000-0100-000041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Ausgaben bitte immer mit einem positiven Wert angeben.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Beyhl, Tommy</author>
    <author>Pütsch, Jessika</author>
    <author>Ortlieb, Anja</author>
  </authors>
  <commentList>
    <comment ref="Y10" authorId="0" shapeId="0" xr:uid="{00000000-0006-0000-0200-000001000000}">
      <text>
        <r>
          <rPr>
            <b/>
            <sz val="9"/>
            <color indexed="81"/>
            <rFont val="Segoe UI"/>
            <family val="2"/>
          </rPr>
          <t>Um neue Zeilen einzufügen oder zu löschen klicken Sie einfach in die jeweilige Tabelle und dann oben im Reiter Start - Zellen auf "Einfügen" bzw. "Löschen"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H18" authorId="0" shapeId="0" xr:uid="{00000000-0006-0000-0200-000002000000}">
      <text>
        <r>
          <rPr>
            <b/>
            <sz val="9"/>
            <color indexed="81"/>
            <rFont val="Segoe UI"/>
            <family val="2"/>
          </rPr>
          <t xml:space="preserve">Information:
</t>
        </r>
        <r>
          <rPr>
            <sz val="9"/>
            <color indexed="81"/>
            <rFont val="Segoe UI"/>
            <family val="2"/>
          </rPr>
          <t xml:space="preserve">Das Jahr lässt sich über das </t>
        </r>
        <r>
          <rPr>
            <b/>
            <sz val="9"/>
            <color indexed="81"/>
            <rFont val="Segoe UI"/>
            <family val="2"/>
          </rPr>
          <t xml:space="preserve">- </t>
        </r>
        <r>
          <rPr>
            <sz val="9"/>
            <color indexed="81"/>
            <rFont val="Segoe UI"/>
            <family val="2"/>
          </rPr>
          <t xml:space="preserve">ausblenden und über das </t>
        </r>
        <r>
          <rPr>
            <b/>
            <sz val="9"/>
            <color indexed="81"/>
            <rFont val="Segoe UI"/>
            <family val="2"/>
          </rPr>
          <t>+</t>
        </r>
        <r>
          <rPr>
            <sz val="9"/>
            <color indexed="81"/>
            <rFont val="Segoe UI"/>
            <family val="2"/>
          </rPr>
          <t xml:space="preserve"> einblenden (</t>
        </r>
        <r>
          <rPr>
            <b/>
            <sz val="9"/>
            <color indexed="81"/>
            <rFont val="Segoe UI"/>
            <family val="2"/>
          </rPr>
          <t>siehe Tabellenkopf über Spalte H</t>
        </r>
        <r>
          <rPr>
            <sz val="9"/>
            <color indexed="81"/>
            <rFont val="Segoe UI"/>
            <family val="2"/>
          </rPr>
          <t xml:space="preserve">).
</t>
        </r>
      </text>
    </comment>
    <comment ref="M18" authorId="0" shapeId="0" xr:uid="{00000000-0006-0000-0200-000003000000}">
      <text>
        <r>
          <rPr>
            <b/>
            <sz val="9"/>
            <color indexed="81"/>
            <rFont val="Segoe UI"/>
            <family val="2"/>
          </rPr>
          <t xml:space="preserve">Information:
</t>
        </r>
        <r>
          <rPr>
            <sz val="9"/>
            <color indexed="81"/>
            <rFont val="Segoe UI"/>
            <family val="2"/>
          </rPr>
          <t xml:space="preserve">Das Jahr lässt sich über das </t>
        </r>
        <r>
          <rPr>
            <b/>
            <sz val="9"/>
            <color indexed="81"/>
            <rFont val="Segoe UI"/>
            <family val="2"/>
          </rPr>
          <t>-</t>
        </r>
        <r>
          <rPr>
            <sz val="9"/>
            <color indexed="81"/>
            <rFont val="Segoe UI"/>
            <family val="2"/>
          </rPr>
          <t xml:space="preserve"> ausblenden und über das </t>
        </r>
        <r>
          <rPr>
            <b/>
            <sz val="9"/>
            <color indexed="81"/>
            <rFont val="Segoe UI"/>
            <family val="2"/>
          </rPr>
          <t>+</t>
        </r>
        <r>
          <rPr>
            <sz val="9"/>
            <color indexed="81"/>
            <rFont val="Segoe UI"/>
            <family val="2"/>
          </rPr>
          <t xml:space="preserve"> einblenden (siehe </t>
        </r>
        <r>
          <rPr>
            <b/>
            <sz val="9"/>
            <color indexed="81"/>
            <rFont val="Segoe UI"/>
            <family val="2"/>
          </rPr>
          <t>Tabellenkopf über Spalte M</t>
        </r>
        <r>
          <rPr>
            <sz val="9"/>
            <color indexed="81"/>
            <rFont val="Segoe UI"/>
            <family val="2"/>
          </rPr>
          <t>).</t>
        </r>
      </text>
    </comment>
    <comment ref="R18" authorId="0" shapeId="0" xr:uid="{00000000-0006-0000-0200-000004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Das Jahr lässt sich über das </t>
        </r>
        <r>
          <rPr>
            <b/>
            <sz val="9"/>
            <color indexed="81"/>
            <rFont val="Segoe UI"/>
            <family val="2"/>
          </rPr>
          <t>-</t>
        </r>
        <r>
          <rPr>
            <sz val="9"/>
            <color indexed="81"/>
            <rFont val="Segoe UI"/>
            <family val="2"/>
          </rPr>
          <t xml:space="preserve"> ausblenden und über das </t>
        </r>
        <r>
          <rPr>
            <b/>
            <sz val="9"/>
            <color indexed="81"/>
            <rFont val="Segoe UI"/>
            <family val="2"/>
          </rPr>
          <t>+</t>
        </r>
        <r>
          <rPr>
            <sz val="9"/>
            <color indexed="81"/>
            <rFont val="Segoe UI"/>
            <family val="2"/>
          </rPr>
          <t xml:space="preserve"> einblenden (</t>
        </r>
        <r>
          <rPr>
            <b/>
            <sz val="9"/>
            <color indexed="81"/>
            <rFont val="Segoe UI"/>
            <family val="2"/>
          </rPr>
          <t>siehe Tabellenkopf über Spalte R</t>
        </r>
        <r>
          <rPr>
            <sz val="9"/>
            <color indexed="81"/>
            <rFont val="Segoe UI"/>
            <family val="2"/>
          </rPr>
          <t>).</t>
        </r>
      </text>
    </comment>
    <comment ref="V18" authorId="0" shapeId="0" xr:uid="{00000000-0006-0000-0200-000005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Das Jahr lässt sich über das </t>
        </r>
        <r>
          <rPr>
            <b/>
            <sz val="9"/>
            <color indexed="81"/>
            <rFont val="Segoe UI"/>
            <family val="2"/>
          </rPr>
          <t>-</t>
        </r>
        <r>
          <rPr>
            <sz val="9"/>
            <color indexed="81"/>
            <rFont val="Segoe UI"/>
            <family val="2"/>
          </rPr>
          <t xml:space="preserve"> ausblenden und über das </t>
        </r>
        <r>
          <rPr>
            <b/>
            <sz val="9"/>
            <color indexed="81"/>
            <rFont val="Segoe UI"/>
            <family val="2"/>
          </rPr>
          <t>+</t>
        </r>
        <r>
          <rPr>
            <sz val="9"/>
            <color indexed="81"/>
            <rFont val="Segoe UI"/>
            <family val="2"/>
          </rPr>
          <t xml:space="preserve"> einblenden (</t>
        </r>
        <r>
          <rPr>
            <b/>
            <sz val="9"/>
            <color indexed="81"/>
            <rFont val="Segoe UI"/>
            <family val="2"/>
          </rPr>
          <t>siehe Tabellenkopf über Spalte V</t>
        </r>
        <r>
          <rPr>
            <sz val="9"/>
            <color indexed="81"/>
            <rFont val="Segoe UI"/>
            <family val="2"/>
          </rPr>
          <t>).</t>
        </r>
      </text>
    </comment>
    <comment ref="A23" authorId="1" shapeId="0" xr:uid="{00000000-0006-0000-0200-000006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Bitte vergeben Sie für Ihre Ein- und Ausgaben eine Finanzplannummer entsprechend der Legende.</t>
        </r>
      </text>
    </comment>
    <comment ref="D23" authorId="2" shapeId="0" xr:uid="{00000000-0006-0000-0200-000007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Bitte geben Sie hier die Kalkulationsgrundlage für die Einzelposition an. 
Beispiel Reisekosten: Start und Ziel; gefahrene Kilometer; Anzahl der Fahrten und Personen </t>
        </r>
      </text>
    </comment>
    <comment ref="E23" authorId="1" shapeId="0" xr:uid="{00000000-0006-0000-0200-000008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Einnahmen bitte immer mit einem positiven Wert angeben.</t>
        </r>
      </text>
    </comment>
    <comment ref="F23" authorId="1" shapeId="0" xr:uid="{00000000-0006-0000-0200-000009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Ausgaben bitte immer mit einem positiven Wert angeben.</t>
        </r>
      </text>
    </comment>
    <comment ref="I23" authorId="2" shapeId="0" xr:uid="{00000000-0006-0000-0200-00000A000000}">
      <text>
        <r>
          <rPr>
            <b/>
            <sz val="9"/>
            <color indexed="81"/>
            <rFont val="Segoe UI"/>
            <family val="2"/>
          </rPr>
          <t xml:space="preserve">Information:
</t>
        </r>
        <r>
          <rPr>
            <sz val="9"/>
            <color indexed="81"/>
            <rFont val="Segoe UI"/>
            <family val="2"/>
          </rPr>
          <t xml:space="preserve">Bitte geben Sie hier die Kalkulationsgrundlage für die Einzelposition an. 
Beispiel Reisekosten: Start und Ziel; gefahrene Kilometer; Anzahl der Fahrten und Personen </t>
        </r>
      </text>
    </comment>
    <comment ref="J23" authorId="1" shapeId="0" xr:uid="{00000000-0006-0000-0200-00000B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Einnahmen bitte immer mit einem positiven Wert angeben.</t>
        </r>
      </text>
    </comment>
    <comment ref="K23" authorId="1" shapeId="0" xr:uid="{00000000-0006-0000-0200-00000C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Ausgaben bitte immer mit einem positiven Wert angeben.</t>
        </r>
      </text>
    </comment>
    <comment ref="N23" authorId="2" shapeId="0" xr:uid="{00000000-0006-0000-0200-00000D000000}">
      <text>
        <r>
          <rPr>
            <b/>
            <sz val="9"/>
            <color indexed="81"/>
            <rFont val="Segoe UI"/>
            <family val="2"/>
          </rPr>
          <t xml:space="preserve">Information:
</t>
        </r>
        <r>
          <rPr>
            <sz val="9"/>
            <color indexed="81"/>
            <rFont val="Segoe UI"/>
            <family val="2"/>
          </rPr>
          <t xml:space="preserve">Bitte geben Sie hier die Kalkulationsgrundlage für die Einzelposition an. 
Beispiel Reisekosten: Start und Ziel; gefahrene Kilometer; Anzahl der Fahrten und Personen </t>
        </r>
      </text>
    </comment>
    <comment ref="O23" authorId="1" shapeId="0" xr:uid="{00000000-0006-0000-0200-00000E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Einnahmen bitte immer mit einem positiven Wert angeben.</t>
        </r>
      </text>
    </comment>
    <comment ref="P23" authorId="1" shapeId="0" xr:uid="{00000000-0006-0000-0200-00000F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Ausgaben bitte immer mit einem positiven Wert angeben.</t>
        </r>
      </text>
    </comment>
    <comment ref="T23" authorId="0" shapeId="0" xr:uid="{00000000-0006-0000-0200-000010000000}">
      <text>
        <r>
          <rPr>
            <b/>
            <sz val="9"/>
            <color indexed="81"/>
            <rFont val="Segoe UI"/>
            <family val="2"/>
          </rPr>
          <t xml:space="preserve">Information:
</t>
        </r>
        <r>
          <rPr>
            <sz val="9"/>
            <color indexed="81"/>
            <rFont val="Segoe UI"/>
            <family val="2"/>
          </rPr>
          <t>Einnahmen bitte immer mit einem positiven Wert angeben.</t>
        </r>
      </text>
    </comment>
    <comment ref="U23" authorId="0" shapeId="0" xr:uid="{00000000-0006-0000-0200-000011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Ausgaben bitte immer mit einem positiven Wert angeben.</t>
        </r>
      </text>
    </comment>
    <comment ref="A52" authorId="1" shapeId="0" xr:uid="{00000000-0006-0000-0200-000012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Bitte vergeben Sie für Ihre Ein- und Ausgaben eine Finanzplannummer entsprechend der Legende.</t>
        </r>
      </text>
    </comment>
    <comment ref="D52" authorId="2" shapeId="0" xr:uid="{00000000-0006-0000-0200-000013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Bitte geben Sie hier die Kalkulationsgrundlage für die Einzelposition an. 
Beispiel Reisekosten: Start und Ziel; gefahrene Kilometer; Anzahl der Fahrten und Personen </t>
        </r>
      </text>
    </comment>
    <comment ref="E52" authorId="1" shapeId="0" xr:uid="{00000000-0006-0000-0200-000014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Einnahmen bitte immer mit einem positiven Wert angeben.</t>
        </r>
      </text>
    </comment>
    <comment ref="F52" authorId="1" shapeId="0" xr:uid="{00000000-0006-0000-0200-000015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Ausgaben bitte immer mit einem positiven Wert angeben.</t>
        </r>
      </text>
    </comment>
    <comment ref="I52" authorId="2" shapeId="0" xr:uid="{00000000-0006-0000-0200-000016000000}">
      <text>
        <r>
          <rPr>
            <b/>
            <sz val="9"/>
            <color indexed="81"/>
            <rFont val="Segoe UI"/>
            <family val="2"/>
          </rPr>
          <t xml:space="preserve">Information:
</t>
        </r>
        <r>
          <rPr>
            <sz val="9"/>
            <color indexed="81"/>
            <rFont val="Segoe UI"/>
            <family val="2"/>
          </rPr>
          <t xml:space="preserve">Bitte geben Sie hier die Kalkulationsgrundlage für die Einzelposition an. 
Beispiel Reisekosten: Start und Ziel; gefahrene Kilometer; Anzahl der Fahrten und Personen </t>
        </r>
      </text>
    </comment>
    <comment ref="J52" authorId="1" shapeId="0" xr:uid="{00000000-0006-0000-0200-000017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Einnahmen bitte immer mit einem positiven Wert angeben.</t>
        </r>
      </text>
    </comment>
    <comment ref="K52" authorId="1" shapeId="0" xr:uid="{00000000-0006-0000-0200-000018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Ausgaben bitte immer mit einem positiven Wert angeben.</t>
        </r>
      </text>
    </comment>
    <comment ref="N52" authorId="2" shapeId="0" xr:uid="{00000000-0006-0000-0200-000019000000}">
      <text>
        <r>
          <rPr>
            <b/>
            <sz val="9"/>
            <color indexed="81"/>
            <rFont val="Segoe UI"/>
            <family val="2"/>
          </rPr>
          <t xml:space="preserve">Information:
</t>
        </r>
        <r>
          <rPr>
            <sz val="9"/>
            <color indexed="81"/>
            <rFont val="Segoe UI"/>
            <family val="2"/>
          </rPr>
          <t xml:space="preserve">Bitte geben Sie hier die Kalkulationsgrundlage für die Einzelposition an. 
Beispiel Reisekosten: Start und Ziel; gefahrene Kilometer; Anzahl der Fahrten und Personen </t>
        </r>
      </text>
    </comment>
    <comment ref="O52" authorId="1" shapeId="0" xr:uid="{00000000-0006-0000-0200-00001A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Einnahmen bitte immer mit einem positiven Wert angeben.</t>
        </r>
      </text>
    </comment>
    <comment ref="P52" authorId="1" shapeId="0" xr:uid="{00000000-0006-0000-0200-00001B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Ausgaben bitte immer mit einem positiven Wert angeben.</t>
        </r>
      </text>
    </comment>
    <comment ref="T52" authorId="0" shapeId="0" xr:uid="{00000000-0006-0000-0200-00001C000000}">
      <text>
        <r>
          <rPr>
            <b/>
            <sz val="9"/>
            <color indexed="81"/>
            <rFont val="Segoe UI"/>
            <family val="2"/>
          </rPr>
          <t xml:space="preserve">Information:
</t>
        </r>
        <r>
          <rPr>
            <sz val="9"/>
            <color indexed="81"/>
            <rFont val="Segoe UI"/>
            <family val="2"/>
          </rPr>
          <t>Einnahmen bitte immer mit einem positiven Wert angeben.</t>
        </r>
      </text>
    </comment>
    <comment ref="U52" authorId="0" shapeId="0" xr:uid="{00000000-0006-0000-0200-00001D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Ausgaben bitte immer mit einem positiven Wert angeben.</t>
        </r>
      </text>
    </comment>
    <comment ref="A81" authorId="1" shapeId="0" xr:uid="{00000000-0006-0000-0200-00001E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Bitte vergeben Sie für Ihre Ein- und Ausgaben eine Finanzplannummer entsprechend der Legende.</t>
        </r>
      </text>
    </comment>
    <comment ref="D81" authorId="2" shapeId="0" xr:uid="{00000000-0006-0000-0200-00001F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Bitte geben Sie hier die Kalkulationsgrundlage für die Einzelposition an. 
Beispiel Reisekosten: Start und Ziel; gefahrene Kilometer; Anzahl der Fahrten und Personen </t>
        </r>
      </text>
    </comment>
    <comment ref="E81" authorId="1" shapeId="0" xr:uid="{00000000-0006-0000-0200-000020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Einnahmen bitte immer mit einem positiven Wert angeben.</t>
        </r>
      </text>
    </comment>
    <comment ref="F81" authorId="1" shapeId="0" xr:uid="{00000000-0006-0000-0200-000021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Ausgaben bitte immer mit einem positiven Wert angeben.</t>
        </r>
      </text>
    </comment>
    <comment ref="I81" authorId="2" shapeId="0" xr:uid="{00000000-0006-0000-0200-000022000000}">
      <text>
        <r>
          <rPr>
            <b/>
            <sz val="9"/>
            <color indexed="81"/>
            <rFont val="Segoe UI"/>
            <family val="2"/>
          </rPr>
          <t xml:space="preserve">Information:
</t>
        </r>
        <r>
          <rPr>
            <sz val="9"/>
            <color indexed="81"/>
            <rFont val="Segoe UI"/>
            <family val="2"/>
          </rPr>
          <t xml:space="preserve">Bitte geben Sie hier die Kalkulationsgrundlage für die Einzelposition an. 
Beispiel Reisekosten: Start und Ziel; gefahrene Kilometer; Anzahl der Fahrten und Personen </t>
        </r>
      </text>
    </comment>
    <comment ref="J81" authorId="1" shapeId="0" xr:uid="{00000000-0006-0000-0200-000023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Einnahmen bitte immer mit einem positiven Wert angeben.</t>
        </r>
      </text>
    </comment>
    <comment ref="K81" authorId="1" shapeId="0" xr:uid="{00000000-0006-0000-0200-000024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Ausgaben bitte immer mit einem positiven Wert angeben.</t>
        </r>
      </text>
    </comment>
    <comment ref="N81" authorId="2" shapeId="0" xr:uid="{00000000-0006-0000-0200-000025000000}">
      <text>
        <r>
          <rPr>
            <b/>
            <sz val="9"/>
            <color indexed="81"/>
            <rFont val="Segoe UI"/>
            <family val="2"/>
          </rPr>
          <t xml:space="preserve">Information:
</t>
        </r>
        <r>
          <rPr>
            <sz val="9"/>
            <color indexed="81"/>
            <rFont val="Segoe UI"/>
            <family val="2"/>
          </rPr>
          <t xml:space="preserve">Bitte geben Sie hier die Kalkulationsgrundlage für die Einzelposition an. 
Beispiel Reisekosten: Start und Ziel; gefahrene Kilometer; Anzahl der Fahrten und Personen </t>
        </r>
      </text>
    </comment>
    <comment ref="O81" authorId="1" shapeId="0" xr:uid="{00000000-0006-0000-0200-000026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Einnahmen bitte immer mit einem positiven Wert angeben.</t>
        </r>
      </text>
    </comment>
    <comment ref="P81" authorId="1" shapeId="0" xr:uid="{00000000-0006-0000-0200-000027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Ausgaben bitte immer mit einem positiven Wert angeben.</t>
        </r>
      </text>
    </comment>
    <comment ref="T81" authorId="0" shapeId="0" xr:uid="{00000000-0006-0000-0200-000028000000}">
      <text>
        <r>
          <rPr>
            <b/>
            <sz val="9"/>
            <color indexed="81"/>
            <rFont val="Segoe UI"/>
            <family val="2"/>
          </rPr>
          <t xml:space="preserve">Information:
</t>
        </r>
        <r>
          <rPr>
            <sz val="9"/>
            <color indexed="81"/>
            <rFont val="Segoe UI"/>
            <family val="2"/>
          </rPr>
          <t>Einnahmen bitte immer mit einem positiven Wert angeben.</t>
        </r>
      </text>
    </comment>
    <comment ref="U81" authorId="0" shapeId="0" xr:uid="{00000000-0006-0000-0200-000029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Ausgaben bitte immer mit einem positiven Wert angeben.</t>
        </r>
      </text>
    </comment>
    <comment ref="A110" authorId="1" shapeId="0" xr:uid="{00000000-0006-0000-0200-00002A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Bitte vergeben Sie für Ihre Ein- und Ausgaben eine Finanzplannummer entsprechend der Legende.</t>
        </r>
      </text>
    </comment>
    <comment ref="D110" authorId="2" shapeId="0" xr:uid="{00000000-0006-0000-0200-00002B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Bitte geben Sie hier die Kalkulationsgrundlage für die Einzelposition an. 
Beispiel Reisekosten: Start und Ziel; gefahrene Kilometer; Anzahl der Fahrten und Personen </t>
        </r>
      </text>
    </comment>
    <comment ref="E110" authorId="1" shapeId="0" xr:uid="{00000000-0006-0000-0200-00002C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Einnahmen bitte immer mit einem positiven Wert angeben.</t>
        </r>
      </text>
    </comment>
    <comment ref="F110" authorId="1" shapeId="0" xr:uid="{00000000-0006-0000-0200-00002D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Ausgaben bitte immer mit einem positiven Wert angeben.</t>
        </r>
      </text>
    </comment>
    <comment ref="I110" authorId="2" shapeId="0" xr:uid="{00000000-0006-0000-0200-00002E000000}">
      <text>
        <r>
          <rPr>
            <b/>
            <sz val="9"/>
            <color indexed="81"/>
            <rFont val="Segoe UI"/>
            <family val="2"/>
          </rPr>
          <t xml:space="preserve">Information:
</t>
        </r>
        <r>
          <rPr>
            <sz val="9"/>
            <color indexed="81"/>
            <rFont val="Segoe UI"/>
            <family val="2"/>
          </rPr>
          <t xml:space="preserve">Bitte geben Sie hier die Kalkulationsgrundlage für die Einzelposition an. 
Beispiel Reisekosten: Start und Ziel; gefahrene Kilometer; Anzahl der Fahrten und Personen </t>
        </r>
      </text>
    </comment>
    <comment ref="J110" authorId="1" shapeId="0" xr:uid="{00000000-0006-0000-0200-00002F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Einnahmen bitte immer mit einem positiven Wert angeben.</t>
        </r>
      </text>
    </comment>
    <comment ref="K110" authorId="1" shapeId="0" xr:uid="{00000000-0006-0000-0200-000030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Ausgaben bitte immer mit einem positiven Wert angeben.</t>
        </r>
      </text>
    </comment>
    <comment ref="N110" authorId="2" shapeId="0" xr:uid="{00000000-0006-0000-0200-000031000000}">
      <text>
        <r>
          <rPr>
            <b/>
            <sz val="9"/>
            <color indexed="81"/>
            <rFont val="Segoe UI"/>
            <family val="2"/>
          </rPr>
          <t xml:space="preserve">Information:
</t>
        </r>
        <r>
          <rPr>
            <sz val="9"/>
            <color indexed="81"/>
            <rFont val="Segoe UI"/>
            <family val="2"/>
          </rPr>
          <t xml:space="preserve">Bitte geben Sie hier die Kalkulationsgrundlage für die Einzelposition an. 
Beispiel Reisekosten: Start und Ziel; gefahrene Kilometer; Anzahl der Fahrten und Personen </t>
        </r>
      </text>
    </comment>
    <comment ref="O110" authorId="1" shapeId="0" xr:uid="{00000000-0006-0000-0200-000032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Einnahmen bitte immer mit einem positiven Wert angeben.</t>
        </r>
      </text>
    </comment>
    <comment ref="P110" authorId="1" shapeId="0" xr:uid="{00000000-0006-0000-0200-000033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Ausgaben bitte immer mit einem positiven Wert angeben.</t>
        </r>
      </text>
    </comment>
    <comment ref="T110" authorId="0" shapeId="0" xr:uid="{00000000-0006-0000-0200-000034000000}">
      <text>
        <r>
          <rPr>
            <b/>
            <sz val="9"/>
            <color indexed="81"/>
            <rFont val="Segoe UI"/>
            <family val="2"/>
          </rPr>
          <t xml:space="preserve">Information:
</t>
        </r>
        <r>
          <rPr>
            <sz val="9"/>
            <color indexed="81"/>
            <rFont val="Segoe UI"/>
            <family val="2"/>
          </rPr>
          <t>Einnahmen bitte immer mit einem positiven Wert angeben.</t>
        </r>
      </text>
    </comment>
    <comment ref="U110" authorId="0" shapeId="0" xr:uid="{00000000-0006-0000-0200-000035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Ausgaben bitte immer mit einem positiven Wert angeben.</t>
        </r>
      </text>
    </comment>
    <comment ref="A139" authorId="1" shapeId="0" xr:uid="{00000000-0006-0000-0200-000036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Bitte vergeben Sie für Ihre Ein- und Ausgaben eine Finanzplannummer entsprechend der Legende.</t>
        </r>
      </text>
    </comment>
    <comment ref="D139" authorId="2" shapeId="0" xr:uid="{00000000-0006-0000-0200-000037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Bitte geben Sie hier die Kalkulationsgrundlage für die Einzelposition an. 
Beispiel Reisekosten: Start und Ziel; gefahrene Kilometer; Anzahl der Fahrten und Personen </t>
        </r>
      </text>
    </comment>
    <comment ref="E139" authorId="1" shapeId="0" xr:uid="{00000000-0006-0000-0200-000038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Einnahmen bitte immer mit einem positiven Wert angeben.</t>
        </r>
      </text>
    </comment>
    <comment ref="F139" authorId="1" shapeId="0" xr:uid="{00000000-0006-0000-0200-000039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Ausgaben bitte immer mit einem positiven Wert angeben.</t>
        </r>
      </text>
    </comment>
    <comment ref="I139" authorId="2" shapeId="0" xr:uid="{00000000-0006-0000-0200-00003A000000}">
      <text>
        <r>
          <rPr>
            <b/>
            <sz val="9"/>
            <color indexed="81"/>
            <rFont val="Segoe UI"/>
            <family val="2"/>
          </rPr>
          <t xml:space="preserve">Information:
</t>
        </r>
        <r>
          <rPr>
            <sz val="9"/>
            <color indexed="81"/>
            <rFont val="Segoe UI"/>
            <family val="2"/>
          </rPr>
          <t xml:space="preserve">Bitte geben Sie hier die Kalkulationsgrundlage für die Einzelposition an. 
Beispiel Reisekosten: Start und Ziel; gefahrene Kilometer; Anzahl der Fahrten und Personen </t>
        </r>
      </text>
    </comment>
    <comment ref="J139" authorId="1" shapeId="0" xr:uid="{00000000-0006-0000-0200-00003B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Einnahmen bitte immer mit einem positiven Wert angeben.</t>
        </r>
      </text>
    </comment>
    <comment ref="K139" authorId="1" shapeId="0" xr:uid="{00000000-0006-0000-0200-00003C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Ausgaben bitte immer mit einem positiven Wert angeben.</t>
        </r>
      </text>
    </comment>
    <comment ref="N139" authorId="2" shapeId="0" xr:uid="{00000000-0006-0000-0200-00003D000000}">
      <text>
        <r>
          <rPr>
            <b/>
            <sz val="9"/>
            <color indexed="81"/>
            <rFont val="Segoe UI"/>
            <family val="2"/>
          </rPr>
          <t xml:space="preserve">Information:
</t>
        </r>
        <r>
          <rPr>
            <sz val="9"/>
            <color indexed="81"/>
            <rFont val="Segoe UI"/>
            <family val="2"/>
          </rPr>
          <t xml:space="preserve">Bitte geben Sie hier die Kalkulationsgrundlage für die Einzelposition an. 
Beispiel Reisekosten: Start und Ziel; gefahrene Kilometer; Anzahl der Fahrten und Personen </t>
        </r>
      </text>
    </comment>
    <comment ref="O139" authorId="1" shapeId="0" xr:uid="{00000000-0006-0000-0200-00003E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Einnahmen bitte immer mit einem positiven Wert angeben.</t>
        </r>
      </text>
    </comment>
    <comment ref="P139" authorId="1" shapeId="0" xr:uid="{00000000-0006-0000-0200-00003F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Ausgaben bitte immer mit einem positiven Wert angeben.</t>
        </r>
      </text>
    </comment>
    <comment ref="T139" authorId="0" shapeId="0" xr:uid="{00000000-0006-0000-0200-000040000000}">
      <text>
        <r>
          <rPr>
            <b/>
            <sz val="9"/>
            <color indexed="81"/>
            <rFont val="Segoe UI"/>
            <family val="2"/>
          </rPr>
          <t xml:space="preserve">Information:
</t>
        </r>
        <r>
          <rPr>
            <sz val="9"/>
            <color indexed="81"/>
            <rFont val="Segoe UI"/>
            <family val="2"/>
          </rPr>
          <t>Einnahmen bitte immer mit einem positiven Wert angeben.</t>
        </r>
      </text>
    </comment>
    <comment ref="U139" authorId="0" shapeId="0" xr:uid="{00000000-0006-0000-0200-000041000000}">
      <text>
        <r>
          <rPr>
            <b/>
            <sz val="9"/>
            <color indexed="81"/>
            <rFont val="Segoe UI"/>
            <family val="2"/>
          </rPr>
          <t>Information:</t>
        </r>
        <r>
          <rPr>
            <sz val="9"/>
            <color indexed="81"/>
            <rFont val="Segoe UI"/>
            <family val="2"/>
          </rPr>
          <t xml:space="preserve">
Ausgaben bitte immer mit einem positiven Wert angeben.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Beyhl, Tommy</author>
  </authors>
  <commentList>
    <comment ref="A1" authorId="0" shapeId="0" xr:uid="{00000000-0006-0000-0300-000001000000}">
      <text>
        <r>
          <rPr>
            <b/>
            <sz val="9"/>
            <color indexed="81"/>
            <rFont val="Segoe UI"/>
            <family val="2"/>
          </rPr>
          <t>Info:</t>
        </r>
        <r>
          <rPr>
            <sz val="9"/>
            <color indexed="81"/>
            <rFont val="Segoe UI"/>
            <family val="2"/>
          </rPr>
          <t xml:space="preserve">
Wenn Sie hier ein "x" eintippen, dann steht dieser Punkt nicht zur Auswahl in der Dropdown-Liste. 
Dies macht beispielsweise bei Hauptpunkten Sinn.</t>
        </r>
      </text>
    </comment>
    <comment ref="C26" authorId="0" shapeId="0" xr:uid="{00000000-0006-0000-0300-000002000000}">
      <text>
        <r>
          <rPr>
            <b/>
            <sz val="9"/>
            <color indexed="81"/>
            <rFont val="Segoe UI"/>
            <family val="2"/>
          </rPr>
          <t>Beyhl, Tommy:</t>
        </r>
        <r>
          <rPr>
            <sz val="9"/>
            <color indexed="81"/>
            <rFont val="Segoe UI"/>
            <family val="2"/>
          </rPr>
          <t xml:space="preserve">
Möchten Sie neue Zeilen einfügen, können Sie das oberhalb dieser Zeile tun 
(rechtsklick auf Zeilennummer und "Zeilen einfügen") bzw. direkt diese
 Zeilennummer verwenden. Diese Zeille bitte leer lassen.</t>
        </r>
      </text>
    </comment>
    <comment ref="A88" authorId="0" shapeId="0" xr:uid="{00000000-0006-0000-0300-000003000000}">
      <text>
        <r>
          <rPr>
            <b/>
            <sz val="9"/>
            <color indexed="81"/>
            <rFont val="Segoe UI"/>
            <family val="2"/>
          </rPr>
          <t>Beyhl, Tommy:</t>
        </r>
        <r>
          <rPr>
            <sz val="9"/>
            <color indexed="81"/>
            <rFont val="Segoe UI"/>
            <family val="2"/>
          </rPr>
          <t xml:space="preserve">
definierter Name für die Datenüberprüfung =Dropdown
Stellt die möglichen Finanzplannummern aus der Legende dar.</t>
        </r>
      </text>
    </comment>
  </commentList>
</comments>
</file>

<file path=xl/sharedStrings.xml><?xml version="1.0" encoding="utf-8"?>
<sst xmlns="http://schemas.openxmlformats.org/spreadsheetml/2006/main" count="556" uniqueCount="272">
  <si>
    <t>E-Mail</t>
  </si>
  <si>
    <t>Ausgabe-/Einnahmeart</t>
  </si>
  <si>
    <t>Honorare</t>
  </si>
  <si>
    <t>KSK</t>
  </si>
  <si>
    <t>Miete</t>
  </si>
  <si>
    <t>Saldo</t>
  </si>
  <si>
    <t>Bezeichnung</t>
  </si>
  <si>
    <t>Bemerkung</t>
  </si>
  <si>
    <t>1.1</t>
  </si>
  <si>
    <t>Legende</t>
  </si>
  <si>
    <t>1.</t>
  </si>
  <si>
    <t>Einnahmen</t>
  </si>
  <si>
    <t>1.2</t>
  </si>
  <si>
    <t>1.3</t>
  </si>
  <si>
    <t>1.4</t>
  </si>
  <si>
    <t>sonstige Einnahmen</t>
  </si>
  <si>
    <t>2.</t>
  </si>
  <si>
    <t>Ausgaben</t>
  </si>
  <si>
    <t xml:space="preserve">2.1 </t>
  </si>
  <si>
    <t>Löhne/Gehälter</t>
  </si>
  <si>
    <t>Personalausgaben</t>
  </si>
  <si>
    <t>2.2</t>
  </si>
  <si>
    <t>Sachausgaben</t>
  </si>
  <si>
    <t>Gesamt</t>
  </si>
  <si>
    <t>Reisekosten/Tagegeld</t>
  </si>
  <si>
    <t>Portokosten/Telefon/Internet</t>
  </si>
  <si>
    <t>2.3.</t>
  </si>
  <si>
    <t>Investitionen</t>
  </si>
  <si>
    <t>x</t>
  </si>
  <si>
    <t>Spalte1</t>
  </si>
  <si>
    <t>Spalte2</t>
  </si>
  <si>
    <t>nicht in Dropdown mit "x"</t>
  </si>
  <si>
    <t>2.4</t>
  </si>
  <si>
    <t>Dropdown</t>
  </si>
  <si>
    <t>Sonstige Sachausgaben</t>
  </si>
  <si>
    <t>Eigenanteil</t>
  </si>
  <si>
    <t>Leistungen Dritter (z.B. Spenden, Sponsoren)</t>
  </si>
  <si>
    <t>weitere öffentliche Förderungen (z.B. Bund, Landkreis,Kommune)</t>
  </si>
  <si>
    <t>1.5</t>
  </si>
  <si>
    <t>Investitionen (Anschaffungen, Ausstattungen)</t>
  </si>
  <si>
    <t>Baumaßnahmen inkl. Baunebenkosten</t>
  </si>
  <si>
    <t>Hilfsspalte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</si>
  <si>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</si>
  <si>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</si>
  <si>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</si>
  <si>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</si>
  <si>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</si>
  <si>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</si>
  <si>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</si>
  <si>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</si>
  <si>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</si>
  <si>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</si>
  <si>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</si>
  <si>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</si>
  <si>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</si>
  <si>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</si>
  <si>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</si>
  <si>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</si>
  <si>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</si>
  <si>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</si>
  <si>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</si>
  <si>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</si>
  <si>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</si>
  <si>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</si>
  <si>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</si>
  <si>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</si>
  <si>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</si>
  <si>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</si>
  <si>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</si>
  <si>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</si>
  <si>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</si>
  <si>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</si>
  <si>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</si>
  <si>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A32</t>
  </si>
  <si>
    <t>A33</t>
  </si>
  <si>
    <t>A34</t>
  </si>
  <si>
    <t>A35</t>
  </si>
  <si>
    <t>A36</t>
  </si>
  <si>
    <t>A37</t>
  </si>
  <si>
    <t>A38</t>
  </si>
  <si>
    <t>A39</t>
  </si>
  <si>
    <t>A40</t>
  </si>
  <si>
    <t>A41</t>
  </si>
  <si>
    <t>A42</t>
  </si>
  <si>
    <t>A43</t>
  </si>
  <si>
    <t>A44</t>
  </si>
  <si>
    <t>A45</t>
  </si>
  <si>
    <t>A46</t>
  </si>
  <si>
    <t>A47</t>
  </si>
  <si>
    <t>A48</t>
  </si>
  <si>
    <t>A49</t>
  </si>
  <si>
    <t>A50</t>
  </si>
  <si>
    <t>A51</t>
  </si>
  <si>
    <t>A52</t>
  </si>
  <si>
    <t>A53</t>
  </si>
  <si>
    <t>A54</t>
  </si>
  <si>
    <t>A55</t>
  </si>
  <si>
    <t>Finanz-
plan-
nummer</t>
  </si>
  <si>
    <t>A56</t>
  </si>
  <si>
    <t>A57</t>
  </si>
  <si>
    <t>A58</t>
  </si>
  <si>
    <t>A59</t>
  </si>
  <si>
    <t>A60</t>
  </si>
  <si>
    <t>A61</t>
  </si>
  <si>
    <t>A62</t>
  </si>
  <si>
    <t>A63</t>
  </si>
  <si>
    <t>A64</t>
  </si>
  <si>
    <t>A65</t>
  </si>
  <si>
    <t>A66</t>
  </si>
  <si>
    <t>A67</t>
  </si>
  <si>
    <t>A68</t>
  </si>
  <si>
    <t>A69</t>
  </si>
  <si>
    <t>A70</t>
  </si>
  <si>
    <t>A71</t>
  </si>
  <si>
    <t>A72</t>
  </si>
  <si>
    <t>A73</t>
  </si>
  <si>
    <t>A74</t>
  </si>
  <si>
    <t>A75</t>
  </si>
  <si>
    <t>A76</t>
  </si>
  <si>
    <t>A77</t>
  </si>
  <si>
    <t>A78</t>
  </si>
  <si>
    <t>A79</t>
  </si>
  <si>
    <t>A80</t>
  </si>
  <si>
    <t>A81</t>
  </si>
  <si>
    <t>A82</t>
  </si>
  <si>
    <t>A83</t>
  </si>
  <si>
    <t>A84</t>
  </si>
  <si>
    <t>A85</t>
  </si>
  <si>
    <t>A86</t>
  </si>
  <si>
    <t>A87</t>
  </si>
  <si>
    <t>A88</t>
  </si>
  <si>
    <t>A89</t>
  </si>
  <si>
    <t>A90</t>
  </si>
  <si>
    <t>A91</t>
  </si>
  <si>
    <t>A92</t>
  </si>
  <si>
    <t>A93</t>
  </si>
  <si>
    <t>A94</t>
  </si>
  <si>
    <t>A95</t>
  </si>
  <si>
    <t>A96</t>
  </si>
  <si>
    <t>A97</t>
  </si>
  <si>
    <t>A98</t>
  </si>
  <si>
    <t>A99</t>
  </si>
  <si>
    <t>A100</t>
  </si>
  <si>
    <t>Leer lassen</t>
  </si>
  <si>
    <t>Die letzte Zeile bitte leer lassen!</t>
  </si>
  <si>
    <t>Förderbereich:</t>
  </si>
  <si>
    <t>Name, Bezeichnung</t>
  </si>
  <si>
    <r>
      <t xml:space="preserve">Anschrift 
</t>
    </r>
    <r>
      <rPr>
        <b/>
        <sz val="10"/>
        <color theme="1"/>
        <rFont val="Arial"/>
        <family val="2"/>
      </rPr>
      <t>Straße, Hausnummer, PLZ, Ort</t>
    </r>
  </si>
  <si>
    <r>
      <t xml:space="preserve">Auskunft erteilt
</t>
    </r>
    <r>
      <rPr>
        <b/>
        <sz val="10"/>
        <color theme="1"/>
        <rFont val="Arial"/>
        <family val="2"/>
      </rPr>
      <t>Name Projektleiterin/Projektleiter</t>
    </r>
  </si>
  <si>
    <t>Telefon</t>
  </si>
  <si>
    <t>Weitere Ansprechperson</t>
  </si>
  <si>
    <t>1. Antragstellende/r</t>
  </si>
  <si>
    <t>Projektbezeichnung:</t>
  </si>
  <si>
    <t>Kalkulation</t>
  </si>
  <si>
    <t>Der unten aufgeführte Finanzierungsplan bildet alle Einzelpositionen inkl. Kalkulationgrundlage ab. Die Positionen sind nachvollziehbar darzustellen . Abweichungen während des Antragsverfahrens sind unverzüglich dem MWFK anzuzeigen.</t>
  </si>
  <si>
    <t>Datum:</t>
  </si>
  <si>
    <t>Zwischensumme</t>
  </si>
  <si>
    <t>Beantragte Förderung MWFK</t>
  </si>
  <si>
    <t xml:space="preserve">Einnahmen </t>
  </si>
  <si>
    <t xml:space="preserve">Einnahmen  </t>
  </si>
  <si>
    <t xml:space="preserve">Ausgaben </t>
  </si>
  <si>
    <t xml:space="preserve">Bemerkung </t>
  </si>
  <si>
    <t xml:space="preserve">Ausgaben  </t>
  </si>
  <si>
    <t xml:space="preserve">Bemerkung  </t>
  </si>
  <si>
    <t xml:space="preserve">Kalkulation </t>
  </si>
  <si>
    <t xml:space="preserve">Kalkulation  </t>
  </si>
  <si>
    <t>Gesamt 2025-2027</t>
  </si>
  <si>
    <t>Technik (für Veranstaltungen)</t>
  </si>
  <si>
    <t>Büromaterial-/Ausstattungskosten</t>
  </si>
  <si>
    <t>Werbung/Marketing/Öffentlichkeitsarbeit</t>
  </si>
  <si>
    <t>12.08.2024</t>
  </si>
  <si>
    <t>1. Einnahmen:</t>
  </si>
  <si>
    <t xml:space="preserve">Einnahmen   </t>
  </si>
  <si>
    <t xml:space="preserve">Ausgaben   </t>
  </si>
  <si>
    <t xml:space="preserve"> </t>
  </si>
  <si>
    <t>2025</t>
  </si>
  <si>
    <t>2026</t>
  </si>
  <si>
    <t>2027</t>
  </si>
  <si>
    <t xml:space="preserve">2.1 Personalausgaben: Zu den Personalausgaben gehören z.B. Gehälter, Löhne, Ausbildungsvergütungen sowie Sozialabgaben (auch Unfallkassen und Berufsgenossenschaften). </t>
  </si>
  <si>
    <t xml:space="preserve">     Nicht zu den Personalausgaben gehören Honorare oder Gagen, sie sind bei den Sachausgaben auszuweisen. </t>
  </si>
  <si>
    <t>Finanzierungsplan</t>
  </si>
  <si>
    <t xml:space="preserve">2.2 Sachausgaben: Zu den Sachausgaben gehören z.B. Honorare/Gagen, Reisekosten, Mieten, Strom, Porto und Telefon, Werbung und </t>
  </si>
  <si>
    <t xml:space="preserve">     Bürotechnik. Auch Anschaffungen und Ausstattungsgegenstände zählen dazu, wenn ihr Beschaffungswert einzeln unter 5.000,00 € liegt.</t>
  </si>
  <si>
    <t xml:space="preserve">2.3 Investitionen: Hierzu gehören z.B. Instrumente, Maschinen, Geräte, technische Anlagen oder Ausrüstungsgegenstände sowie Fahrzeuge, </t>
  </si>
  <si>
    <t xml:space="preserve">     deren Einzelwert 5.000,00 € übersteigt. Wenn Sie bei der Zuordnung der Ausgaben unsicher sind, fragen Sie gern nach.</t>
  </si>
  <si>
    <t xml:space="preserve">2.4 Baumaßnahmen inkl. Baunebenkosten: Dazu zählen z.B. Ausgaben für Instandsetzungen, Modernisierungen oder Sanierungen sowie Neubauten. </t>
  </si>
  <si>
    <t xml:space="preserve">     Planungsleistungen und/oder Kostenschätzungen gem. DIN 276 gehören ebenso in diese Position.</t>
  </si>
  <si>
    <t>Neue Zeilen einfügen/löschen</t>
  </si>
  <si>
    <t>Beachten Sie auch die Informationen in den Jahreszahlen zum einblenden/ausblenden der Tabellenabschnitte.</t>
  </si>
  <si>
    <t>Regionale Kulturelle Ankerpunkte</t>
  </si>
  <si>
    <t>2.1.1.</t>
  </si>
  <si>
    <t>2.2.1.</t>
  </si>
  <si>
    <t>2.2.2.</t>
  </si>
  <si>
    <t>2.2.3.</t>
  </si>
  <si>
    <t>2.2.4.</t>
  </si>
  <si>
    <t>2.2.5.</t>
  </si>
  <si>
    <t>2.2.6.</t>
  </si>
  <si>
    <t>2.2.7.</t>
  </si>
  <si>
    <t>2.2.8.</t>
  </si>
  <si>
    <t>2.2.9.</t>
  </si>
  <si>
    <t>2.3.1.</t>
  </si>
  <si>
    <t>2.4.1.</t>
  </si>
  <si>
    <t>Kultureller Ankerpunkt ABC</t>
  </si>
  <si>
    <t>Maxi Musterfrau, Vereinsvorsitzende</t>
  </si>
  <si>
    <t>Musterstr. 1, 12345 Musterdorf</t>
  </si>
  <si>
    <t>Max Mustermann</t>
  </si>
  <si>
    <t>0123-45678900</t>
  </si>
  <si>
    <t>max.mustermann@muster.de</t>
  </si>
  <si>
    <t>Mitgliedsbeiträge</t>
  </si>
  <si>
    <t>20 Mitglieder á 50 EUR/ Jahr</t>
  </si>
  <si>
    <t>Kofi Kommune</t>
  </si>
  <si>
    <t>Kofi Landkreis</t>
  </si>
  <si>
    <t>Ticketverkauf</t>
  </si>
  <si>
    <t>1000 Tickets á 3 EUR</t>
  </si>
  <si>
    <t>Ankerpunke-Koordination</t>
  </si>
  <si>
    <t>12 Monate / 19,5 h pro Woche / EG 13 (3) TV-L</t>
  </si>
  <si>
    <t>Künstlerische Leitung</t>
  </si>
  <si>
    <t>12 Monate / 15 h pro Woche / EG 13 (3) TV-L</t>
  </si>
  <si>
    <t>Mitarbeiter:in Öffentlichkeitsarbeit</t>
  </si>
  <si>
    <t>10 Monate / 10 h pro Woche / EG 9b (1) TV-L</t>
  </si>
  <si>
    <t>Maxi Musterfrau</t>
  </si>
  <si>
    <t>Hugobald Hubert</t>
  </si>
  <si>
    <t>Darstellende Künstler</t>
  </si>
  <si>
    <t>2 darstellende Künstler 1 Monat/ Vollzeit mit KSK á 3.600 EUR brutto</t>
  </si>
  <si>
    <t xml:space="preserve">z.B. Veranstaltung x </t>
  </si>
  <si>
    <t>Musiker</t>
  </si>
  <si>
    <t>10 Musiker 1 Aufführung inkl. Probe mit KSK á 270 EUR (eintägig)</t>
  </si>
  <si>
    <t>z.B. Veranstaltung y</t>
  </si>
  <si>
    <t>Bildende Künstler Kleingruppenausstellung</t>
  </si>
  <si>
    <t>5 Künstler à 800 EUR</t>
  </si>
  <si>
    <t>z.B. Ausstellung "xy"</t>
  </si>
  <si>
    <t>Vermittlungsarbeit/ Workshops</t>
  </si>
  <si>
    <t>Arbeitsmaterial Vermittlung/ Workshops</t>
  </si>
  <si>
    <t>Dienstleistungen für Beratung, Layout, Ausstellungsleistungen</t>
  </si>
  <si>
    <t>4h á 50 EUR</t>
  </si>
  <si>
    <t>z.B. Ausstellungskonzept "xy"</t>
  </si>
  <si>
    <t>2 Künstler á 3.600 EUR x 5,0 % KSK</t>
  </si>
  <si>
    <t>5 Musiker á 270 EUR x 5,0 % KSK</t>
  </si>
  <si>
    <t>5 Künstler à 800 EUR x 5,0 % KSK</t>
  </si>
  <si>
    <t>Tagegelder</t>
  </si>
  <si>
    <t>Workshop eintägig (8h)</t>
  </si>
  <si>
    <t>Reisekosten Bahn</t>
  </si>
  <si>
    <t>10 Fahrten von Berlin nach Perleberg und 10 Fahrten von Perleberg nach Berlin (Einzelfahrausweis à 21,70 EUR)</t>
  </si>
  <si>
    <t>z.B. Personen x, y, z</t>
  </si>
  <si>
    <t xml:space="preserve">Reisekosten Auto </t>
  </si>
  <si>
    <t>2 Fahrten von Potsdam nach Cottbus (150km einfach) á 20 cent/h</t>
  </si>
  <si>
    <t>z.B. Person x</t>
  </si>
  <si>
    <t>2 Fahrten von München nach Potsdam (700 km einfach) á 20 cent/h</t>
  </si>
  <si>
    <t xml:space="preserve">max. 130 EUR pro Fahrt </t>
  </si>
  <si>
    <t>Übernachtungskosten</t>
  </si>
  <si>
    <t>3 Nächte á 70 EUR für 2 Personen</t>
  </si>
  <si>
    <t xml:space="preserve">max. 70 EUR pro Nacht </t>
  </si>
  <si>
    <t>Büromiete</t>
  </si>
  <si>
    <t>Gesamtmiete/qm (500/50) x qm/Mitarbeiter (50/5) - 10 EUR/qm x 10 =100 EUR</t>
  </si>
  <si>
    <t xml:space="preserve">10 qm für einen MA für 10EUR pro qm </t>
  </si>
  <si>
    <t>Miete Veranstaltungstechnik</t>
  </si>
  <si>
    <t>Lichttechnik, Tontechnik</t>
  </si>
  <si>
    <t>Bastelpapier 100 Bögen á 1,50 EUR</t>
  </si>
  <si>
    <t>Anschaffung PC</t>
  </si>
  <si>
    <t>Bühnenbild</t>
  </si>
  <si>
    <t>Holz (MdF-Platten), Metall (Aluminiumprofile), Stoffe, Farben und Lack, Requisiten</t>
  </si>
  <si>
    <t>Porto</t>
  </si>
  <si>
    <t>Versand Flyer</t>
  </si>
  <si>
    <t>Anteilige Berechnung; nur für Telefonate/Porto im Bezug auf das Projekt</t>
  </si>
  <si>
    <t>Druckaufträge für Werbematerial</t>
  </si>
  <si>
    <t>500 Flyer</t>
  </si>
  <si>
    <t>Erstellung Publikation</t>
  </si>
  <si>
    <t xml:space="preserve">Licht und Ton </t>
  </si>
  <si>
    <t>für Positionen, die während der Durchführung nachträglich hinzukommen und nicht geplant waren</t>
  </si>
  <si>
    <t>Stand 08.07.2026</t>
  </si>
  <si>
    <t>2027-2029</t>
  </si>
  <si>
    <t>Gesamt 2027-2029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</si>
</sst>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</numFmts>
  <fonts count="29" x14ac:knownFonts="1">
    <font>
      <sz val="11"/>
      <color theme="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u val="double"/>
      <sz val="11"/>
      <color theme="1"/>
      <name val="Arial"/>
      <family val="2"/>
    </font>
    <font>
      <b/>
      <sz val="9"/>
      <color theme="1"/>
      <name val="Arial"/>
      <family val="2"/>
    </font>
    <font>
      <b/>
      <u/>
      <sz val="16"/>
      <color rgb="FFE40019"/>
      <name val="Arial Black"/>
      <family val="2"/>
    </font>
    <font>
      <b/>
      <i/>
      <u/>
      <sz val="11"/>
      <color theme="1"/>
      <name val="Arial Black"/>
      <family val="2"/>
    </font>
    <font>
      <b/>
      <u/>
      <sz val="14"/>
      <color rgb="FFE40019"/>
      <name val="Arial Black"/>
      <family val="2"/>
    </font>
    <font>
      <sz val="10"/>
      <name val="Arial"/>
      <family val="2"/>
    </font>
    <font>
      <sz val="1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sz val="11"/>
      <color rgb="FFFF0000"/>
      <name val="Arial"/>
      <family val="2"/>
    </font>
    <font>
      <b/>
      <sz val="11"/>
      <name val="Arial"/>
      <family val="2"/>
    </font>
    <font>
      <sz val="12"/>
      <color theme="1"/>
      <name val="Arial Narrow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name val="Arial"/>
      <family val="2"/>
    </font>
    <font>
      <b/>
      <sz val="11"/>
      <color rgb="FFFF0000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0"/>
      <name val="Arial"/>
      <family val="2"/>
    </font>
    <font>
      <u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4" fontId="23" fillId="0" borderId="0" applyFont="0" applyFill="0" applyBorder="0" applyAlignment="0" applyProtection="0"/>
    <xf numFmtId="0" fontId="27" fillId="0" borderId="0" applyNumberFormat="0" applyFill="0" applyBorder="0" applyAlignment="0" applyProtection="0"/>
  </cellStyleXfs>
  <cellXfs count="188">
    <xf numFmtId="0" fontId="0" fillId="0" borderId="0" xfId="0"/>
    <xf numFmtId="0" fontId="0" fillId="2" borderId="0" xfId="0" applyFill="1"/>
    <xf numFmtId="0" fontId="3" fillId="2" borderId="0" xfId="0" applyFont="1" applyFill="1" applyProtection="1"/>
    <xf numFmtId="0" fontId="4" fillId="2" borderId="0" xfId="0" applyFont="1" applyFill="1" applyProtection="1"/>
    <xf numFmtId="0" fontId="16" fillId="2" borderId="14" xfId="0" applyFont="1" applyFill="1" applyBorder="1" applyAlignment="1" applyProtection="1">
      <alignment horizontal="left"/>
    </xf>
    <xf numFmtId="0" fontId="17" fillId="2" borderId="5" xfId="0" applyFont="1" applyFill="1" applyBorder="1" applyAlignment="1" applyProtection="1">
      <alignment horizontal="left"/>
    </xf>
    <xf numFmtId="0" fontId="16" fillId="2" borderId="5" xfId="0" applyFont="1" applyFill="1" applyBorder="1" applyAlignment="1" applyProtection="1">
      <alignment horizontal="left"/>
    </xf>
    <xf numFmtId="0" fontId="16" fillId="2" borderId="0" xfId="0" applyFont="1" applyFill="1" applyAlignment="1" applyProtection="1">
      <alignment horizontal="left"/>
    </xf>
    <xf numFmtId="0" fontId="8" fillId="2" borderId="0" xfId="0" applyFont="1" applyFill="1" applyAlignment="1" applyProtection="1">
      <alignment horizontal="center" vertical="center"/>
    </xf>
    <xf numFmtId="0" fontId="0" fillId="0" borderId="0" xfId="0" applyProtection="1"/>
    <xf numFmtId="0" fontId="14" fillId="0" borderId="0" xfId="0" applyFont="1" applyAlignment="1" applyProtection="1">
      <alignment horizontal="center" vertical="center" wrapText="1"/>
    </xf>
    <xf numFmtId="0" fontId="9" fillId="2" borderId="0" xfId="0" applyFont="1" applyFill="1" applyBorder="1" applyAlignment="1" applyProtection="1">
      <alignment horizontal="center" wrapText="1"/>
    </xf>
    <xf numFmtId="0" fontId="14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Font="1" applyProtection="1"/>
    <xf numFmtId="0" fontId="3" fillId="4" borderId="2" xfId="0" applyFont="1" applyFill="1" applyBorder="1" applyAlignment="1" applyProtection="1">
      <alignment vertical="center" wrapText="1"/>
    </xf>
    <xf numFmtId="0" fontId="15" fillId="5" borderId="2" xfId="0" applyFont="1" applyFill="1" applyBorder="1" applyAlignment="1" applyProtection="1">
      <alignment vertical="center"/>
    </xf>
    <xf numFmtId="0" fontId="3" fillId="6" borderId="1" xfId="0" applyFont="1" applyFill="1" applyBorder="1" applyAlignment="1" applyProtection="1">
      <alignment horizontal="center"/>
    </xf>
    <xf numFmtId="0" fontId="15" fillId="5" borderId="1" xfId="0" applyFont="1" applyFill="1" applyBorder="1" applyProtection="1"/>
    <xf numFmtId="0" fontId="0" fillId="5" borderId="1" xfId="0" applyFill="1" applyBorder="1" applyProtection="1"/>
    <xf numFmtId="0" fontId="12" fillId="4" borderId="1" xfId="0" applyFont="1" applyFill="1" applyBorder="1" applyAlignment="1" applyProtection="1">
      <alignment horizontal="center"/>
    </xf>
    <xf numFmtId="0" fontId="12" fillId="4" borderId="8" xfId="0" applyFont="1" applyFill="1" applyBorder="1" applyAlignment="1" applyProtection="1">
      <alignment horizontal="center"/>
    </xf>
    <xf numFmtId="0" fontId="14" fillId="0" borderId="0" xfId="0" applyFont="1" applyProtection="1"/>
    <xf numFmtId="0" fontId="0" fillId="0" borderId="0" xfId="0" applyProtection="1">
      <protection locked="0"/>
    </xf>
    <xf numFmtId="0" fontId="0" fillId="2" borderId="0" xfId="0" applyFill="1" applyProtection="1">
      <protection locked="0"/>
    </xf>
    <xf numFmtId="0" fontId="16" fillId="2" borderId="0" xfId="0" applyFont="1" applyFill="1" applyBorder="1" applyAlignment="1" applyProtection="1">
      <alignment horizontal="left"/>
    </xf>
    <xf numFmtId="0" fontId="4" fillId="3" borderId="3" xfId="0" applyFont="1" applyFill="1" applyBorder="1" applyAlignment="1" applyProtection="1">
      <alignment horizontal="left"/>
    </xf>
    <xf numFmtId="0" fontId="4" fillId="3" borderId="4" xfId="0" applyFont="1" applyFill="1" applyBorder="1" applyAlignment="1" applyProtection="1">
      <alignment horizontal="left"/>
    </xf>
    <xf numFmtId="0" fontId="3" fillId="2" borderId="0" xfId="0" applyFont="1" applyFill="1" applyBorder="1" applyProtection="1"/>
    <xf numFmtId="0" fontId="4" fillId="3" borderId="17" xfId="0" applyFont="1" applyFill="1" applyBorder="1" applyAlignment="1" applyProtection="1">
      <alignment horizontal="left" vertical="top"/>
    </xf>
    <xf numFmtId="0" fontId="20" fillId="3" borderId="1" xfId="0" applyFont="1" applyFill="1" applyBorder="1" applyAlignment="1" applyProtection="1">
      <alignment horizontal="left" vertical="top" wrapText="1"/>
    </xf>
    <xf numFmtId="0" fontId="20" fillId="3" borderId="17" xfId="0" applyFont="1" applyFill="1" applyBorder="1" applyAlignment="1" applyProtection="1">
      <alignment horizontal="left" vertical="top" wrapText="1"/>
    </xf>
    <xf numFmtId="0" fontId="4" fillId="3" borderId="16" xfId="0" applyFont="1" applyFill="1" applyBorder="1" applyProtection="1"/>
    <xf numFmtId="0" fontId="14" fillId="0" borderId="0" xfId="0" applyFont="1" applyAlignment="1" applyProtection="1">
      <alignment horizontal="center" vertical="center"/>
    </xf>
    <xf numFmtId="49" fontId="5" fillId="5" borderId="11" xfId="0" applyNumberFormat="1" applyFont="1" applyFill="1" applyBorder="1" applyProtection="1"/>
    <xf numFmtId="0" fontId="5" fillId="5" borderId="12" xfId="0" applyFont="1" applyFill="1" applyBorder="1" applyProtection="1"/>
    <xf numFmtId="49" fontId="3" fillId="5" borderId="4" xfId="0" applyNumberFormat="1" applyFont="1" applyFill="1" applyBorder="1" applyProtection="1"/>
    <xf numFmtId="0" fontId="3" fillId="5" borderId="3" xfId="0" applyFont="1" applyFill="1" applyBorder="1" applyProtection="1"/>
    <xf numFmtId="49" fontId="5" fillId="5" borderId="4" xfId="0" applyNumberFormat="1" applyFont="1" applyFill="1" applyBorder="1" applyProtection="1"/>
    <xf numFmtId="0" fontId="5" fillId="5" borderId="3" xfId="0" applyFont="1" applyFill="1" applyBorder="1" applyProtection="1"/>
    <xf numFmtId="49" fontId="3" fillId="5" borderId="10" xfId="0" applyNumberFormat="1" applyFont="1" applyFill="1" applyBorder="1" applyProtection="1"/>
    <xf numFmtId="0" fontId="3" fillId="5" borderId="13" xfId="0" applyFont="1" applyFill="1" applyBorder="1" applyProtection="1"/>
    <xf numFmtId="0" fontId="14" fillId="0" borderId="0" xfId="0" applyFont="1" applyAlignment="1" applyProtection="1">
      <alignment horizontal="center" vertical="center"/>
    </xf>
    <xf numFmtId="0" fontId="19" fillId="5" borderId="3" xfId="0" applyFont="1" applyFill="1" applyBorder="1" applyProtection="1"/>
    <xf numFmtId="0" fontId="4" fillId="3" borderId="1" xfId="0" applyFont="1" applyFill="1" applyBorder="1" applyAlignment="1" applyProtection="1">
      <alignment horizontal="left" vertical="top"/>
    </xf>
    <xf numFmtId="0" fontId="3" fillId="2" borderId="4" xfId="0" applyFont="1" applyFill="1" applyBorder="1" applyProtection="1"/>
    <xf numFmtId="164" fontId="3" fillId="2" borderId="1" xfId="1" applyNumberFormat="1" applyFont="1" applyFill="1" applyBorder="1" applyAlignment="1" applyProtection="1"/>
    <xf numFmtId="164" fontId="3" fillId="2" borderId="1" xfId="1" applyNumberFormat="1" applyFont="1" applyFill="1" applyBorder="1" applyProtection="1"/>
    <xf numFmtId="0" fontId="4" fillId="3" borderId="4" xfId="0" applyFont="1" applyFill="1" applyBorder="1" applyAlignment="1" applyProtection="1">
      <alignment horizontal="left" vertical="top"/>
    </xf>
    <xf numFmtId="0" fontId="3" fillId="2" borderId="4" xfId="0" applyFont="1" applyFill="1" applyBorder="1" applyAlignment="1" applyProtection="1"/>
    <xf numFmtId="164" fontId="3" fillId="2" borderId="1" xfId="0" applyNumberFormat="1" applyFont="1" applyFill="1" applyBorder="1" applyAlignment="1" applyProtection="1"/>
    <xf numFmtId="164" fontId="3" fillId="2" borderId="1" xfId="0" applyNumberFormat="1" applyFont="1" applyFill="1" applyBorder="1" applyProtection="1"/>
    <xf numFmtId="0" fontId="3" fillId="2" borderId="10" xfId="0" applyFont="1" applyFill="1" applyBorder="1" applyProtection="1"/>
    <xf numFmtId="0" fontId="3" fillId="0" borderId="0" xfId="0" applyFont="1" applyFill="1" applyProtection="1"/>
    <xf numFmtId="0" fontId="3" fillId="0" borderId="0" xfId="0" applyFont="1" applyFill="1" applyBorder="1" applyProtection="1"/>
    <xf numFmtId="164" fontId="3" fillId="0" borderId="0" xfId="0" applyNumberFormat="1" applyFont="1" applyFill="1" applyBorder="1" applyProtection="1"/>
    <xf numFmtId="0" fontId="5" fillId="0" borderId="0" xfId="0" applyFont="1" applyFill="1" applyBorder="1" applyProtection="1"/>
    <xf numFmtId="0" fontId="4" fillId="0" borderId="0" xfId="0" applyFont="1" applyFill="1" applyBorder="1" applyProtection="1"/>
    <xf numFmtId="0" fontId="4" fillId="0" borderId="14" xfId="0" applyFont="1" applyFill="1" applyBorder="1" applyProtection="1"/>
    <xf numFmtId="164" fontId="4" fillId="0" borderId="14" xfId="0" applyNumberFormat="1" applyFont="1" applyFill="1" applyBorder="1" applyProtection="1"/>
    <xf numFmtId="0" fontId="4" fillId="0" borderId="14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Protection="1"/>
    <xf numFmtId="164" fontId="3" fillId="2" borderId="8" xfId="1" applyNumberFormat="1" applyFont="1" applyFill="1" applyBorder="1" applyProtection="1"/>
    <xf numFmtId="164" fontId="3" fillId="2" borderId="8" xfId="0" applyNumberFormat="1" applyFont="1" applyFill="1" applyBorder="1" applyProtection="1"/>
    <xf numFmtId="0" fontId="4" fillId="5" borderId="6" xfId="0" applyFont="1" applyFill="1" applyBorder="1" applyProtection="1"/>
    <xf numFmtId="0" fontId="3" fillId="5" borderId="20" xfId="0" applyFont="1" applyFill="1" applyBorder="1" applyProtection="1"/>
    <xf numFmtId="164" fontId="3" fillId="5" borderId="20" xfId="0" applyNumberFormat="1" applyFont="1" applyFill="1" applyBorder="1" applyProtection="1"/>
    <xf numFmtId="0" fontId="3" fillId="5" borderId="7" xfId="0" applyFont="1" applyFill="1" applyBorder="1" applyProtection="1"/>
    <xf numFmtId="164" fontId="3" fillId="5" borderId="7" xfId="0" applyNumberFormat="1" applyFont="1" applyFill="1" applyBorder="1" applyProtection="1"/>
    <xf numFmtId="0" fontId="3" fillId="3" borderId="4" xfId="0" applyFont="1" applyFill="1" applyBorder="1" applyProtection="1"/>
    <xf numFmtId="0" fontId="3" fillId="2" borderId="1" xfId="0" applyFont="1" applyFill="1" applyBorder="1" applyAlignment="1" applyProtection="1">
      <alignment wrapText="1"/>
    </xf>
    <xf numFmtId="0" fontId="22" fillId="2" borderId="5" xfId="0" applyFont="1" applyFill="1" applyBorder="1" applyAlignment="1" applyProtection="1"/>
    <xf numFmtId="0" fontId="4" fillId="3" borderId="4" xfId="0" applyFont="1" applyFill="1" applyBorder="1" applyProtection="1"/>
    <xf numFmtId="0" fontId="19" fillId="0" borderId="24" xfId="0" applyFont="1" applyFill="1" applyBorder="1" applyProtection="1"/>
    <xf numFmtId="0" fontId="4" fillId="3" borderId="22" xfId="0" applyFont="1" applyFill="1" applyBorder="1" applyAlignment="1" applyProtection="1">
      <alignment horizontal="left" vertical="top"/>
    </xf>
    <xf numFmtId="0" fontId="3" fillId="0" borderId="24" xfId="0" applyFont="1" applyFill="1" applyBorder="1" applyAlignment="1" applyProtection="1"/>
    <xf numFmtId="0" fontId="3" fillId="0" borderId="24" xfId="0" applyFont="1" applyFill="1" applyBorder="1" applyProtection="1"/>
    <xf numFmtId="0" fontId="25" fillId="0" borderId="24" xfId="0" applyFont="1" applyFill="1" applyBorder="1" applyAlignment="1" applyProtection="1">
      <alignment horizontal="left" vertical="top" textRotation="180"/>
    </xf>
    <xf numFmtId="49" fontId="3" fillId="0" borderId="0" xfId="0" applyNumberFormat="1" applyFont="1" applyFill="1" applyBorder="1" applyAlignment="1" applyProtection="1">
      <alignment horizontal="left"/>
      <protection locked="0"/>
    </xf>
    <xf numFmtId="0" fontId="3" fillId="0" borderId="0" xfId="0" applyFont="1" applyFill="1" applyBorder="1" applyAlignment="1" applyProtection="1">
      <protection locked="0"/>
    </xf>
    <xf numFmtId="0" fontId="3" fillId="0" borderId="0" xfId="0" applyFont="1" applyFill="1" applyBorder="1" applyAlignment="1" applyProtection="1">
      <alignment horizontal="left"/>
      <protection locked="0"/>
    </xf>
    <xf numFmtId="0" fontId="16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protection locked="0"/>
    </xf>
    <xf numFmtId="14" fontId="18" fillId="0" borderId="2" xfId="0" applyNumberFormat="1" applyFont="1" applyBorder="1"/>
    <xf numFmtId="0" fontId="11" fillId="2" borderId="5" xfId="0" applyFont="1" applyFill="1" applyBorder="1" applyAlignment="1" applyProtection="1">
      <alignment vertical="center" wrapText="1"/>
    </xf>
    <xf numFmtId="0" fontId="11" fillId="2" borderId="0" xfId="0" applyFont="1" applyFill="1" applyBorder="1" applyAlignment="1" applyProtection="1">
      <alignment vertical="center" wrapText="1"/>
    </xf>
    <xf numFmtId="0" fontId="11" fillId="2" borderId="5" xfId="0" applyFont="1" applyFill="1" applyBorder="1" applyAlignment="1" applyProtection="1">
      <alignment vertical="center"/>
    </xf>
    <xf numFmtId="49" fontId="3" fillId="0" borderId="1" xfId="0" applyNumberFormat="1" applyFont="1" applyFill="1" applyBorder="1" applyAlignment="1" applyProtection="1">
      <alignment horizontal="left" wrapText="1"/>
      <protection locked="0"/>
    </xf>
    <xf numFmtId="0" fontId="4" fillId="0" borderId="0" xfId="0" applyFont="1" applyFill="1" applyBorder="1" applyAlignment="1" applyProtection="1">
      <alignment horizontal="center"/>
    </xf>
    <xf numFmtId="0" fontId="4" fillId="2" borderId="5" xfId="0" applyFont="1" applyFill="1" applyBorder="1" applyAlignment="1" applyProtection="1"/>
    <xf numFmtId="0" fontId="4" fillId="2" borderId="0" xfId="0" applyFont="1" applyFill="1" applyBorder="1" applyAlignment="1" applyProtection="1"/>
    <xf numFmtId="0" fontId="3" fillId="2" borderId="5" xfId="0" applyFont="1" applyFill="1" applyBorder="1" applyProtection="1"/>
    <xf numFmtId="0" fontId="4" fillId="2" borderId="5" xfId="0" applyFont="1" applyFill="1" applyBorder="1" applyAlignment="1" applyProtection="1">
      <alignment vertical="center"/>
    </xf>
    <xf numFmtId="0" fontId="4" fillId="8" borderId="15" xfId="0" applyFont="1" applyFill="1" applyBorder="1" applyAlignment="1" applyProtection="1"/>
    <xf numFmtId="0" fontId="4" fillId="3" borderId="17" xfId="0" applyFont="1" applyFill="1" applyBorder="1" applyAlignment="1" applyProtection="1"/>
    <xf numFmtId="0" fontId="22" fillId="0" borderId="0" xfId="0" applyFont="1" applyFill="1" applyAlignment="1" applyProtection="1">
      <alignment wrapText="1"/>
    </xf>
    <xf numFmtId="0" fontId="4" fillId="3" borderId="3" xfId="0" applyFont="1" applyFill="1" applyBorder="1" applyAlignment="1" applyProtection="1"/>
    <xf numFmtId="0" fontId="3" fillId="2" borderId="23" xfId="0" applyFont="1" applyFill="1" applyBorder="1" applyProtection="1"/>
    <xf numFmtId="0" fontId="5" fillId="2" borderId="0" xfId="0" applyFont="1" applyFill="1" applyBorder="1" applyProtection="1"/>
    <xf numFmtId="49" fontId="3" fillId="0" borderId="1" xfId="0" applyNumberFormat="1" applyFont="1" applyFill="1" applyBorder="1" applyAlignment="1" applyProtection="1">
      <alignment wrapText="1"/>
      <protection locked="0"/>
    </xf>
    <xf numFmtId="0" fontId="3" fillId="2" borderId="8" xfId="0" applyFont="1" applyFill="1" applyBorder="1" applyAlignment="1" applyProtection="1">
      <alignment wrapText="1"/>
    </xf>
    <xf numFmtId="0" fontId="3" fillId="2" borderId="17" xfId="0" applyFont="1" applyFill="1" applyBorder="1" applyAlignment="1" applyProtection="1">
      <alignment wrapText="1"/>
    </xf>
    <xf numFmtId="0" fontId="3" fillId="2" borderId="21" xfId="0" applyFont="1" applyFill="1" applyBorder="1" applyAlignment="1" applyProtection="1">
      <alignment wrapText="1"/>
    </xf>
    <xf numFmtId="0" fontId="3" fillId="2" borderId="22" xfId="0" applyFont="1" applyFill="1" applyBorder="1" applyAlignment="1" applyProtection="1">
      <alignment wrapText="1"/>
    </xf>
    <xf numFmtId="0" fontId="3" fillId="2" borderId="25" xfId="0" applyFont="1" applyFill="1" applyBorder="1" applyAlignment="1" applyProtection="1">
      <alignment wrapText="1"/>
    </xf>
    <xf numFmtId="0" fontId="3" fillId="2" borderId="4" xfId="0" applyFont="1" applyFill="1" applyBorder="1" applyAlignment="1" applyProtection="1">
      <alignment wrapText="1"/>
    </xf>
    <xf numFmtId="0" fontId="3" fillId="2" borderId="10" xfId="0" applyFont="1" applyFill="1" applyBorder="1" applyAlignment="1" applyProtection="1">
      <alignment wrapText="1"/>
    </xf>
    <xf numFmtId="0" fontId="3" fillId="2" borderId="18" xfId="0" applyFont="1" applyFill="1" applyBorder="1" applyAlignment="1" applyProtection="1">
      <alignment wrapText="1"/>
    </xf>
    <xf numFmtId="164" fontId="3" fillId="7" borderId="1" xfId="0" applyNumberFormat="1" applyFont="1" applyFill="1" applyBorder="1" applyAlignment="1" applyProtection="1"/>
    <xf numFmtId="164" fontId="3" fillId="7" borderId="1" xfId="0" applyNumberFormat="1" applyFont="1" applyFill="1" applyBorder="1" applyProtection="1"/>
    <xf numFmtId="164" fontId="3" fillId="7" borderId="8" xfId="0" applyNumberFormat="1" applyFont="1" applyFill="1" applyBorder="1" applyProtection="1"/>
    <xf numFmtId="164" fontId="3" fillId="7" borderId="1" xfId="1" applyNumberFormat="1" applyFont="1" applyFill="1" applyBorder="1" applyAlignment="1" applyProtection="1"/>
    <xf numFmtId="164" fontId="3" fillId="7" borderId="1" xfId="1" applyNumberFormat="1" applyFont="1" applyFill="1" applyBorder="1" applyProtection="1"/>
    <xf numFmtId="164" fontId="3" fillId="7" borderId="8" xfId="1" applyNumberFormat="1" applyFont="1" applyFill="1" applyBorder="1" applyProtection="1"/>
    <xf numFmtId="0" fontId="3" fillId="8" borderId="1" xfId="0" applyFont="1" applyFill="1" applyBorder="1" applyAlignment="1" applyProtection="1"/>
    <xf numFmtId="0" fontId="4" fillId="8" borderId="22" xfId="0" applyFont="1" applyFill="1" applyBorder="1" applyProtection="1"/>
    <xf numFmtId="164" fontId="4" fillId="8" borderId="8" xfId="0" applyNumberFormat="1" applyFont="1" applyFill="1" applyBorder="1" applyProtection="1"/>
    <xf numFmtId="0" fontId="4" fillId="8" borderId="10" xfId="0" applyFont="1" applyFill="1" applyBorder="1" applyProtection="1"/>
    <xf numFmtId="164" fontId="4" fillId="8" borderId="1" xfId="0" applyNumberFormat="1" applyFont="1" applyFill="1" applyBorder="1" applyProtection="1"/>
    <xf numFmtId="0" fontId="4" fillId="8" borderId="4" xfId="0" applyFont="1" applyFill="1" applyBorder="1" applyProtection="1"/>
    <xf numFmtId="164" fontId="4" fillId="8" borderId="3" xfId="0" applyNumberFormat="1" applyFont="1" applyFill="1" applyBorder="1" applyProtection="1"/>
    <xf numFmtId="0" fontId="4" fillId="3" borderId="17" xfId="0" applyFont="1" applyFill="1" applyBorder="1" applyAlignment="1" applyProtection="1">
      <alignment horizontal="left" vertical="top" wrapText="1"/>
    </xf>
    <xf numFmtId="164" fontId="3" fillId="7" borderId="17" xfId="0" applyNumberFormat="1" applyFont="1" applyFill="1" applyBorder="1" applyAlignment="1" applyProtection="1"/>
    <xf numFmtId="164" fontId="3" fillId="7" borderId="17" xfId="0" applyNumberFormat="1" applyFont="1" applyFill="1" applyBorder="1" applyProtection="1"/>
    <xf numFmtId="164" fontId="3" fillId="7" borderId="18" xfId="0" applyNumberFormat="1" applyFont="1" applyFill="1" applyBorder="1" applyProtection="1"/>
    <xf numFmtId="0" fontId="7" fillId="3" borderId="22" xfId="0" applyFont="1" applyFill="1" applyBorder="1" applyAlignment="1" applyProtection="1">
      <alignment horizontal="left" vertical="top" wrapText="1"/>
    </xf>
    <xf numFmtId="164" fontId="3" fillId="8" borderId="17" xfId="0" applyNumberFormat="1" applyFont="1" applyFill="1" applyBorder="1" applyAlignment="1" applyProtection="1"/>
    <xf numFmtId="164" fontId="3" fillId="8" borderId="17" xfId="0" applyNumberFormat="1" applyFont="1" applyFill="1" applyBorder="1" applyProtection="1"/>
    <xf numFmtId="164" fontId="3" fillId="8" borderId="18" xfId="0" applyNumberFormat="1" applyFont="1" applyFill="1" applyBorder="1" applyProtection="1"/>
    <xf numFmtId="164" fontId="3" fillId="8" borderId="1" xfId="0" applyNumberFormat="1" applyFont="1" applyFill="1" applyBorder="1" applyAlignment="1" applyProtection="1"/>
    <xf numFmtId="164" fontId="3" fillId="8" borderId="1" xfId="0" applyNumberFormat="1" applyFont="1" applyFill="1" applyBorder="1" applyProtection="1"/>
    <xf numFmtId="164" fontId="3" fillId="8" borderId="8" xfId="0" applyNumberFormat="1" applyFont="1" applyFill="1" applyBorder="1" applyProtection="1"/>
    <xf numFmtId="0" fontId="4" fillId="0" borderId="0" xfId="0" applyFont="1" applyFill="1" applyProtection="1"/>
    <xf numFmtId="0" fontId="26" fillId="2" borderId="0" xfId="0" applyFont="1" applyFill="1" applyProtection="1"/>
    <xf numFmtId="49" fontId="3" fillId="2" borderId="22" xfId="0" applyNumberFormat="1" applyFont="1" applyFill="1" applyBorder="1" applyAlignment="1" applyProtection="1"/>
    <xf numFmtId="49" fontId="3" fillId="2" borderId="22" xfId="0" applyNumberFormat="1" applyFont="1" applyFill="1" applyBorder="1" applyProtection="1"/>
    <xf numFmtId="49" fontId="3" fillId="2" borderId="28" xfId="0" applyNumberFormat="1" applyFont="1" applyFill="1" applyBorder="1" applyProtection="1"/>
    <xf numFmtId="0" fontId="4" fillId="3" borderId="3" xfId="0" applyFont="1" applyFill="1" applyBorder="1" applyAlignment="1" applyProtection="1">
      <alignment horizontal="left"/>
    </xf>
    <xf numFmtId="0" fontId="4" fillId="3" borderId="4" xfId="0" applyFont="1" applyFill="1" applyBorder="1" applyAlignment="1" applyProtection="1">
      <alignment horizontal="left"/>
    </xf>
    <xf numFmtId="49" fontId="27" fillId="0" borderId="1" xfId="2" applyNumberFormat="1" applyFill="1" applyBorder="1" applyAlignment="1" applyProtection="1">
      <alignment horizontal="left" wrapText="1"/>
      <protection locked="0"/>
    </xf>
    <xf numFmtId="49" fontId="3" fillId="2" borderId="19" xfId="0" applyNumberFormat="1" applyFont="1" applyFill="1" applyBorder="1" applyAlignment="1" applyProtection="1"/>
    <xf numFmtId="44" fontId="3" fillId="7" borderId="1" xfId="1" applyFont="1" applyFill="1" applyBorder="1" applyAlignment="1" applyProtection="1"/>
    <xf numFmtId="0" fontId="3" fillId="2" borderId="3" xfId="0" applyFont="1" applyFill="1" applyBorder="1" applyAlignment="1" applyProtection="1">
      <alignment wrapText="1"/>
    </xf>
    <xf numFmtId="0" fontId="28" fillId="0" borderId="24" xfId="0" applyFont="1" applyFill="1" applyBorder="1" applyAlignment="1" applyProtection="1"/>
    <xf numFmtId="164" fontId="3" fillId="7" borderId="27" xfId="0" applyNumberFormat="1" applyFont="1" applyFill="1" applyBorder="1" applyAlignment="1" applyProtection="1"/>
    <xf numFmtId="0" fontId="3" fillId="8" borderId="1" xfId="0" applyFont="1" applyFill="1" applyBorder="1" applyAlignment="1" applyProtection="1">
      <alignment wrapText="1"/>
    </xf>
    <xf numFmtId="0" fontId="3" fillId="0" borderId="3" xfId="0" applyFont="1" applyFill="1" applyBorder="1" applyAlignment="1" applyProtection="1">
      <alignment wrapText="1"/>
    </xf>
    <xf numFmtId="164" fontId="3" fillId="0" borderId="1" xfId="0" applyNumberFormat="1" applyFont="1" applyFill="1" applyBorder="1" applyAlignment="1" applyProtection="1">
      <alignment wrapText="1"/>
    </xf>
    <xf numFmtId="0" fontId="28" fillId="0" borderId="3" xfId="0" applyFont="1" applyFill="1" applyBorder="1" applyAlignment="1" applyProtection="1">
      <alignment wrapText="1"/>
    </xf>
    <xf numFmtId="164" fontId="28" fillId="0" borderId="1" xfId="0" applyNumberFormat="1" applyFont="1" applyFill="1" applyBorder="1" applyAlignment="1" applyProtection="1">
      <alignment wrapText="1"/>
    </xf>
    <xf numFmtId="49" fontId="16" fillId="2" borderId="22" xfId="0" applyNumberFormat="1" applyFont="1" applyFill="1" applyBorder="1" applyProtection="1"/>
    <xf numFmtId="0" fontId="16" fillId="8" borderId="1" xfId="0" applyFont="1" applyFill="1" applyBorder="1" applyAlignment="1" applyProtection="1"/>
    <xf numFmtId="0" fontId="12" fillId="0" borderId="3" xfId="0" applyFont="1" applyFill="1" applyBorder="1" applyAlignment="1" applyProtection="1">
      <alignment wrapText="1"/>
    </xf>
    <xf numFmtId="164" fontId="16" fillId="0" borderId="1" xfId="0" applyNumberFormat="1" applyFont="1" applyFill="1" applyBorder="1" applyAlignment="1" applyProtection="1">
      <alignment wrapText="1"/>
    </xf>
    <xf numFmtId="0" fontId="16" fillId="0" borderId="3" xfId="0" applyFont="1" applyFill="1" applyBorder="1" applyAlignment="1" applyProtection="1">
      <alignment wrapText="1"/>
    </xf>
    <xf numFmtId="0" fontId="3" fillId="2" borderId="30" xfId="0" applyFont="1" applyFill="1" applyBorder="1" applyAlignment="1" applyProtection="1">
      <alignment wrapText="1"/>
    </xf>
    <xf numFmtId="0" fontId="3" fillId="2" borderId="31" xfId="0" applyFont="1" applyFill="1" applyBorder="1" applyAlignment="1" applyProtection="1">
      <alignment wrapText="1"/>
    </xf>
    <xf numFmtId="0" fontId="3" fillId="2" borderId="29" xfId="0" applyFont="1" applyFill="1" applyBorder="1" applyAlignment="1" applyProtection="1">
      <alignment wrapText="1"/>
    </xf>
    <xf numFmtId="0" fontId="4" fillId="3" borderId="3" xfId="0" applyFont="1" applyFill="1" applyBorder="1" applyAlignment="1" applyProtection="1">
      <alignment horizontal="left"/>
    </xf>
    <xf numFmtId="0" fontId="4" fillId="3" borderId="9" xfId="0" applyFont="1" applyFill="1" applyBorder="1" applyAlignment="1" applyProtection="1">
      <alignment horizontal="left"/>
    </xf>
    <xf numFmtId="0" fontId="4" fillId="10" borderId="26" xfId="0" applyFont="1" applyFill="1" applyBorder="1" applyAlignment="1" applyProtection="1">
      <alignment horizontal="center" vertical="center" textRotation="180"/>
    </xf>
    <xf numFmtId="0" fontId="4" fillId="11" borderId="26" xfId="0" applyFont="1" applyFill="1" applyBorder="1" applyAlignment="1" applyProtection="1">
      <alignment horizontal="center" vertical="center" textRotation="180"/>
    </xf>
    <xf numFmtId="8" fontId="6" fillId="3" borderId="3" xfId="0" applyNumberFormat="1" applyFont="1" applyFill="1" applyBorder="1" applyAlignment="1" applyProtection="1">
      <alignment horizontal="center"/>
    </xf>
    <xf numFmtId="8" fontId="6" fillId="3" borderId="4" xfId="0" applyNumberFormat="1" applyFont="1" applyFill="1" applyBorder="1" applyAlignment="1" applyProtection="1">
      <alignment horizontal="center"/>
    </xf>
    <xf numFmtId="0" fontId="4" fillId="3" borderId="3" xfId="0" applyFont="1" applyFill="1" applyBorder="1" applyAlignment="1" applyProtection="1">
      <alignment horizontal="left" wrapText="1"/>
    </xf>
    <xf numFmtId="0" fontId="10" fillId="2" borderId="0" xfId="0" applyFont="1" applyFill="1" applyAlignment="1" applyProtection="1">
      <alignment horizontal="center" vertical="center"/>
    </xf>
    <xf numFmtId="0" fontId="4" fillId="3" borderId="13" xfId="0" applyFont="1" applyFill="1" applyBorder="1" applyAlignment="1" applyProtection="1">
      <alignment horizontal="left"/>
    </xf>
    <xf numFmtId="0" fontId="4" fillId="3" borderId="10" xfId="0" applyFont="1" applyFill="1" applyBorder="1" applyAlignment="1" applyProtection="1">
      <alignment horizontal="left"/>
    </xf>
    <xf numFmtId="0" fontId="4" fillId="3" borderId="4" xfId="0" applyFont="1" applyFill="1" applyBorder="1" applyAlignment="1" applyProtection="1">
      <alignment horizontal="left"/>
    </xf>
    <xf numFmtId="0" fontId="4" fillId="6" borderId="0" xfId="0" applyFont="1" applyFill="1" applyAlignment="1" applyProtection="1">
      <alignment horizontal="center" vertical="center"/>
    </xf>
    <xf numFmtId="0" fontId="4" fillId="9" borderId="26" xfId="0" applyFont="1" applyFill="1" applyBorder="1" applyAlignment="1" applyProtection="1">
      <alignment horizontal="center" vertical="center" textRotation="180"/>
    </xf>
    <xf numFmtId="0" fontId="4" fillId="3" borderId="1" xfId="0" applyFont="1" applyFill="1" applyBorder="1" applyAlignment="1" applyProtection="1">
      <alignment horizontal="left"/>
    </xf>
    <xf numFmtId="0" fontId="21" fillId="12" borderId="19" xfId="0" applyFont="1" applyFill="1" applyBorder="1" applyAlignment="1" applyProtection="1">
      <alignment horizontal="center"/>
    </xf>
    <xf numFmtId="0" fontId="21" fillId="12" borderId="9" xfId="0" applyFont="1" applyFill="1" applyBorder="1" applyAlignment="1" applyProtection="1">
      <alignment horizontal="center"/>
    </xf>
    <xf numFmtId="0" fontId="21" fillId="12" borderId="27" xfId="0" applyFont="1" applyFill="1" applyBorder="1" applyAlignment="1" applyProtection="1">
      <alignment horizontal="center"/>
    </xf>
    <xf numFmtId="0" fontId="22" fillId="2" borderId="5" xfId="0" applyFont="1" applyFill="1" applyBorder="1" applyAlignment="1" applyProtection="1">
      <alignment horizontal="center"/>
    </xf>
    <xf numFmtId="0" fontId="21" fillId="10" borderId="19" xfId="0" applyFont="1" applyFill="1" applyBorder="1" applyAlignment="1" applyProtection="1">
      <alignment horizontal="center"/>
    </xf>
    <xf numFmtId="0" fontId="21" fillId="10" borderId="9" xfId="0" applyFont="1" applyFill="1" applyBorder="1" applyAlignment="1" applyProtection="1">
      <alignment horizontal="center"/>
    </xf>
    <xf numFmtId="0" fontId="21" fillId="11" borderId="9" xfId="0" applyFont="1" applyFill="1" applyBorder="1" applyAlignment="1" applyProtection="1">
      <alignment horizontal="center"/>
    </xf>
    <xf numFmtId="0" fontId="22" fillId="2" borderId="5" xfId="0" applyFont="1" applyFill="1" applyBorder="1" applyAlignment="1" applyProtection="1">
      <alignment horizontal="center" wrapText="1"/>
    </xf>
    <xf numFmtId="8" fontId="6" fillId="3" borderId="27" xfId="0" applyNumberFormat="1" applyFont="1" applyFill="1" applyBorder="1" applyAlignment="1" applyProtection="1">
      <alignment horizontal="center"/>
    </xf>
    <xf numFmtId="0" fontId="24" fillId="9" borderId="9" xfId="0" applyFont="1" applyFill="1" applyBorder="1" applyAlignment="1" applyProtection="1">
      <alignment horizontal="center" vertical="center" wrapText="1"/>
    </xf>
    <xf numFmtId="0" fontId="4" fillId="12" borderId="26" xfId="0" applyFont="1" applyFill="1" applyBorder="1" applyAlignment="1" applyProtection="1">
      <alignment horizontal="center" vertical="center" textRotation="180"/>
    </xf>
    <xf numFmtId="0" fontId="4" fillId="12" borderId="27" xfId="0" applyFont="1" applyFill="1" applyBorder="1" applyAlignment="1" applyProtection="1">
      <alignment horizontal="center" vertical="center" textRotation="180"/>
    </xf>
    <xf numFmtId="0" fontId="9" fillId="2" borderId="6" xfId="0" applyFont="1" applyFill="1" applyBorder="1" applyAlignment="1" applyProtection="1">
      <alignment horizontal="center" wrapText="1"/>
    </xf>
    <xf numFmtId="0" fontId="9" fillId="2" borderId="7" xfId="0" applyFont="1" applyFill="1" applyBorder="1" applyAlignment="1" applyProtection="1">
      <alignment horizontal="center" wrapText="1"/>
    </xf>
    <xf numFmtId="0" fontId="14" fillId="0" borderId="0" xfId="0" applyFont="1" applyAlignment="1" applyProtection="1">
      <alignment horizontal="center" vertical="center"/>
    </xf>
  </cellXfs>
  <cellStyles count="3">
    <cellStyle name="Link" xfId="2" builtinId="8"/>
    <cellStyle name="Standard" xfId="0" builtinId="0"/>
    <cellStyle name="Währung" xfId="1" builtinId="4"/>
  </cellStyles>
  <dxfs count="45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medium">
          <color indexed="64"/>
        </left>
        <right style="medium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medium">
          <color indexed="64"/>
        </left>
        <right style="medium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medium">
          <color indexed="64"/>
        </left>
        <right style="medium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indexed="64"/>
        </bottom>
      </border>
      <protection locked="1" hidden="0"/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numFmt numFmtId="0" formatCode="General"/>
      <fill>
        <patternFill patternType="solid">
          <fgColor indexed="64"/>
          <bgColor theme="9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protection locked="1" hidden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fill>
        <patternFill patternType="solid">
          <fgColor indexed="64"/>
          <bgColor theme="9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thin">
          <color indexed="64"/>
        </bottom>
      </border>
    </dxf>
    <dxf>
      <protection locked="1" hidden="0"/>
    </dxf>
    <dxf>
      <font>
        <b/>
        <i/>
        <strike val="0"/>
        <condense val="0"/>
        <extend val="0"/>
        <outline val="0"/>
        <shadow val="0"/>
        <u/>
        <vertAlign val="baseline"/>
        <sz val="11"/>
        <color theme="1"/>
        <name val="Arial Black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1" hidden="0"/>
    </dxf>
    <dxf>
      <numFmt numFmtId="164" formatCode="#,##0.00\ &quot;€&quot;"/>
      <fill>
        <patternFill patternType="solid">
          <fgColor indexed="64"/>
          <bgColor theme="0" tint="-4.9989318521683403E-2"/>
        </patternFill>
      </fill>
      <border diagonalUp="0" diagonalDown="0" outline="0">
        <left/>
        <right style="medium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numFmt numFmtId="164" formatCode="#,##0.00\ &quot;€&quot;"/>
      <fill>
        <patternFill patternType="solid">
          <fgColor indexed="64"/>
          <bgColor theme="0" tint="-0.34998626667073579"/>
        </patternFill>
      </fill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  <protection locked="1" hidden="0"/>
    </dxf>
    <dxf>
      <alignment horizontal="general" vertical="bottom" textRotation="0" wrapText="1" indent="0" justifyLastLine="0" shrinkToFit="0" readingOrder="0"/>
    </dxf>
    <dxf>
      <numFmt numFmtId="164" formatCode="#,##0.00\ &quot;€&quot;"/>
      <border outline="0">
        <left style="thin">
          <color indexed="64"/>
        </left>
      </border>
    </dxf>
    <dxf>
      <numFmt numFmtId="164" formatCode="#,##0.00\ &quot;€&quot;"/>
      <fill>
        <patternFill patternType="solid">
          <fgColor indexed="64"/>
          <bgColor theme="0" tint="-0.34998626667073579"/>
        </patternFill>
      </fill>
    </dxf>
    <dxf>
      <alignment horizontal="general" vertical="bottom" textRotation="0" wrapText="1" indent="0" justifyLastLine="0" shrinkToFit="0" readingOrder="0"/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  <protection locked="1" hidden="0"/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#,##0.00\ &quot;€&quot;"/>
      <border outline="0">
        <left style="thin">
          <color indexed="64"/>
        </left>
      </border>
    </dxf>
    <dxf>
      <numFmt numFmtId="164" formatCode="#,##0.00\ &quot;€&quot;"/>
      <fill>
        <patternFill patternType="solid">
          <fgColor indexed="64"/>
          <bgColor theme="0" tint="-0.34998626667073579"/>
        </patternFill>
      </fill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medium">
          <color indexed="64"/>
        </left>
        <right style="medium">
          <color indexed="64"/>
        </right>
        <top/>
        <bottom/>
      </border>
      <protection locked="1" hidden="0"/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</border>
    </dxf>
    <dxf>
      <fill>
        <patternFill patternType="solid">
          <fgColor indexed="64"/>
          <bgColor theme="0" tint="-0.34998626667073579"/>
        </patternFill>
      </fill>
      <border outline="0">
        <left style="thin">
          <color indexed="64"/>
        </left>
      </border>
    </dxf>
    <dxf>
      <numFmt numFmtId="0" formatCode="General"/>
      <alignment horizontal="general" vertical="bottom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alignment horizontal="general" vertical="bottom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ill>
        <patternFill patternType="solid">
          <fgColor indexed="64"/>
          <bgColor theme="0" tint="-4.9989318521683403E-2"/>
        </patternFill>
      </fill>
      <border outline="0">
        <left style="thin">
          <color indexed="64"/>
        </left>
        <right style="thin">
          <color indexed="64"/>
        </right>
      </border>
    </dxf>
    <dxf>
      <numFmt numFmtId="30" formatCode="@"/>
      <border diagonalUp="0" diagonalDown="0" outline="0">
        <left style="medium">
          <color indexed="64"/>
        </left>
        <right/>
        <top style="thin">
          <color auto="1"/>
        </top>
        <bottom style="thin">
          <color auto="1"/>
        </bottom>
      </border>
    </dxf>
    <dxf>
      <border>
        <top style="medium">
          <color rgb="FF000000"/>
        </top>
      </border>
    </dxf>
    <dxf>
      <fill>
        <patternFill patternType="solid">
          <fgColor rgb="FF000000"/>
          <bgColor rgb="FFE2EFDA"/>
        </patternFill>
      </fill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 patternType="solid">
          <fgColor rgb="FF000000"/>
          <bgColor rgb="FFFFFFFF"/>
        </patternFill>
      </fill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92D050"/>
        </patternFill>
      </fill>
      <alignment horizontal="left" vertical="top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1" hidden="0"/>
    </dxf>
    <dxf>
      <numFmt numFmtId="164" formatCode="#,##0.00\ &quot;€&quot;"/>
      <fill>
        <patternFill patternType="solid">
          <fgColor indexed="64"/>
          <bgColor theme="0" tint="-4.9989318521683403E-2"/>
        </patternFill>
      </fill>
      <border diagonalUp="0" diagonalDown="0" outline="0">
        <left/>
        <right style="medium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numFmt numFmtId="164" formatCode="#,##0.00\ &quot;€&quot;"/>
      <fill>
        <patternFill patternType="solid">
          <fgColor indexed="64"/>
          <bgColor theme="0" tint="-0.34998626667073579"/>
        </patternFill>
      </fill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  <protection locked="1" hidden="0"/>
    </dxf>
    <dxf>
      <alignment horizontal="general" vertical="bottom" textRotation="0" wrapText="1" indent="0" justifyLastLine="0" shrinkToFit="0" readingOrder="0"/>
    </dxf>
    <dxf>
      <numFmt numFmtId="164" formatCode="#,##0.00\ &quot;€&quot;"/>
      <border outline="0">
        <left style="thin">
          <color indexed="64"/>
        </left>
      </border>
    </dxf>
    <dxf>
      <numFmt numFmtId="164" formatCode="#,##0.00\ &quot;€&quot;"/>
      <fill>
        <patternFill patternType="solid">
          <fgColor indexed="64"/>
          <bgColor theme="0" tint="-0.34998626667073579"/>
        </patternFill>
      </fill>
    </dxf>
    <dxf>
      <alignment horizontal="general" vertical="bottom" textRotation="0" wrapText="1" indent="0" justifyLastLine="0" shrinkToFit="0" readingOrder="0"/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  <protection locked="1" hidden="0"/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#,##0.00\ &quot;€&quot;"/>
      <border outline="0">
        <left style="thin">
          <color indexed="64"/>
        </left>
      </border>
    </dxf>
    <dxf>
      <numFmt numFmtId="164" formatCode="#,##0.00\ &quot;€&quot;"/>
      <fill>
        <patternFill patternType="solid">
          <fgColor indexed="64"/>
          <bgColor theme="0" tint="-0.34998626667073579"/>
        </patternFill>
      </fill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medium">
          <color indexed="64"/>
        </left>
        <right style="medium">
          <color indexed="64"/>
        </right>
        <top/>
        <bottom/>
      </border>
      <protection locked="1" hidden="0"/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</border>
    </dxf>
    <dxf>
      <fill>
        <patternFill patternType="solid">
          <fgColor indexed="64"/>
          <bgColor theme="0" tint="-0.34998626667073579"/>
        </patternFill>
      </fill>
      <border outline="0">
        <left style="thin">
          <color indexed="64"/>
        </left>
      </border>
    </dxf>
    <dxf>
      <numFmt numFmtId="0" formatCode="General"/>
      <alignment horizontal="general" vertical="bottom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alignment horizontal="general" vertical="bottom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ill>
        <patternFill patternType="solid">
          <fgColor indexed="64"/>
          <bgColor theme="0" tint="-4.9989318521683403E-2"/>
        </patternFill>
      </fill>
      <border outline="0">
        <left style="thin">
          <color indexed="64"/>
        </left>
        <right style="thin">
          <color indexed="64"/>
        </right>
      </border>
    </dxf>
    <dxf>
      <numFmt numFmtId="30" formatCode="@"/>
      <border diagonalUp="0" diagonalDown="0" outline="0">
        <left style="medium">
          <color indexed="64"/>
        </left>
        <right/>
        <top style="thin">
          <color auto="1"/>
        </top>
        <bottom style="thin">
          <color auto="1"/>
        </bottom>
      </border>
    </dxf>
    <dxf>
      <border>
        <top style="medium">
          <color rgb="FF000000"/>
        </top>
      </border>
    </dxf>
    <dxf>
      <fill>
        <patternFill patternType="solid">
          <fgColor rgb="FF000000"/>
          <bgColor rgb="FFE2EFDA"/>
        </patternFill>
      </fill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 patternType="solid">
          <fgColor rgb="FF000000"/>
          <bgColor rgb="FFFFFFFF"/>
        </patternFill>
      </fill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92D050"/>
        </patternFill>
      </fill>
      <alignment horizontal="left" vertical="top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1" hidden="0"/>
    </dxf>
    <dxf>
      <numFmt numFmtId="164" formatCode="#,##0.00\ &quot;€&quot;"/>
      <fill>
        <patternFill patternType="solid">
          <fgColor indexed="64"/>
          <bgColor theme="0" tint="-4.9989318521683403E-2"/>
        </patternFill>
      </fill>
      <border diagonalUp="0" diagonalDown="0" outline="0">
        <left/>
        <right style="medium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numFmt numFmtId="164" formatCode="#,##0.00\ &quot;€&quot;"/>
      <fill>
        <patternFill patternType="solid">
          <fgColor indexed="64"/>
          <bgColor theme="0" tint="-0.34998626667073579"/>
        </patternFill>
      </fill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medium">
          <color indexed="64"/>
        </left>
        <right style="medium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1" hidden="0"/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numFmt numFmtId="164" formatCode="#,##0.00\ &quot;€&quot;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numFmt numFmtId="164" formatCode="#,##0.00\ &quot;€&quot;"/>
      <fill>
        <patternFill patternType="solid">
          <fgColor indexed="64"/>
          <bgColor theme="0" tint="-0.3499862666707357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alignment horizontal="general" vertical="bottom" textRotation="0" wrapText="1" indent="0" justifyLastLine="0" shrinkToFit="0" readingOrder="0"/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medium">
          <color indexed="64"/>
        </left>
        <right style="medium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1" hidden="0"/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numFmt numFmtId="164" formatCode="#,##0.00\ &quot;€&quot;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numFmt numFmtId="164" formatCode="#,##0.00\ &quot;€&quot;"/>
      <fill>
        <patternFill patternType="solid">
          <fgColor indexed="64"/>
          <bgColor theme="0" tint="-0.3499862666707357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medium">
          <color indexed="64"/>
        </left>
        <right style="medium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medium">
          <color indexed="64"/>
        </left>
        <right style="medium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1" hidden="0"/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border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fill>
        <patternFill patternType="solid">
          <fgColor indexed="64"/>
          <bgColor theme="0" tint="-0.34998626667073579"/>
        </patternFill>
      </fill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numFmt numFmtId="0" formatCode="General"/>
      <alignment horizontal="general" vertical="bottom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alignment horizontal="general" vertical="bottom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fill>
        <patternFill patternType="solid">
          <fgColor indexed="64"/>
          <bgColor theme="0" tint="-4.9989318521683403E-2"/>
        </patternFill>
      </fill>
      <border outline="0">
        <left style="thin">
          <color indexed="64"/>
        </left>
        <right style="thin">
          <color indexed="64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indexed="64"/>
        </bottom>
      </border>
      <protection locked="1" hidden="0"/>
    </dxf>
    <dxf>
      <numFmt numFmtId="30" formatCode="@"/>
      <border diagonalUp="0" diagonalDown="0" outline="0">
        <left style="medium">
          <color indexed="64"/>
        </left>
        <right/>
        <top style="thin">
          <color auto="1"/>
        </top>
        <bottom style="thin">
          <color auto="1"/>
        </bottom>
      </border>
    </dxf>
    <dxf>
      <border>
        <top style="medium">
          <color rgb="FF000000"/>
        </top>
      </border>
    </dxf>
    <dxf>
      <fill>
        <patternFill patternType="solid">
          <fgColor rgb="FF000000"/>
          <bgColor rgb="FFE2EFDA"/>
        </patternFill>
      </fill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 patternType="solid">
          <fgColor rgb="FF000000"/>
          <bgColor rgb="FFFFFFFF"/>
        </patternFill>
      </fill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92D050"/>
        </patternFill>
      </fill>
      <alignment horizontal="left" vertical="top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1" hidden="0"/>
    </dxf>
    <dxf>
      <numFmt numFmtId="164" formatCode="#,##0.00\ &quot;€&quot;"/>
      <fill>
        <patternFill patternType="solid">
          <fgColor indexed="64"/>
          <bgColor theme="0" tint="-4.9989318521683403E-2"/>
        </patternFill>
      </fill>
      <border diagonalUp="0" diagonalDown="0" outline="0">
        <left/>
        <right style="medium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numFmt numFmtId="164" formatCode="#,##0.00\ &quot;€&quot;"/>
      <fill>
        <patternFill patternType="solid">
          <fgColor indexed="64"/>
          <bgColor theme="0" tint="-0.34998626667073579"/>
        </patternFill>
      </fill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medium">
          <color indexed="64"/>
        </left>
        <right style="medium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1" hidden="0"/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numFmt numFmtId="164" formatCode="#,##0.00\ &quot;€&quot;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numFmt numFmtId="164" formatCode="#,##0.00\ &quot;€&quot;"/>
      <fill>
        <patternFill patternType="solid">
          <fgColor indexed="64"/>
          <bgColor theme="0" tint="-0.3499862666707357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alignment horizontal="general" vertical="bottom" textRotation="0" wrapText="1" indent="0" justifyLastLine="0" shrinkToFit="0" readingOrder="0"/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medium">
          <color indexed="64"/>
        </left>
        <right style="medium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1" hidden="0"/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numFmt numFmtId="164" formatCode="#,##0.00\ &quot;€&quot;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numFmt numFmtId="164" formatCode="#,##0.00\ &quot;€&quot;"/>
      <fill>
        <patternFill patternType="solid">
          <fgColor indexed="64"/>
          <bgColor theme="0" tint="-0.3499862666707357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medium">
          <color indexed="64"/>
        </left>
        <right style="medium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medium">
          <color indexed="64"/>
        </left>
        <right style="medium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1" hidden="0"/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border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fill>
        <patternFill patternType="solid">
          <fgColor indexed="64"/>
          <bgColor theme="0" tint="-0.34998626667073579"/>
        </patternFill>
      </fill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numFmt numFmtId="0" formatCode="General"/>
      <alignment horizontal="general" vertical="bottom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alignment horizontal="general" vertical="bottom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fill>
        <patternFill patternType="solid">
          <fgColor indexed="64"/>
          <bgColor theme="0" tint="-4.9989318521683403E-2"/>
        </patternFill>
      </fill>
      <border outline="0">
        <left style="thin">
          <color indexed="64"/>
        </left>
        <right style="thin">
          <color indexed="64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indexed="64"/>
        </bottom>
      </border>
      <protection locked="1" hidden="0"/>
    </dxf>
    <dxf>
      <numFmt numFmtId="30" formatCode="@"/>
      <border diagonalUp="0" diagonalDown="0" outline="0">
        <left style="medium">
          <color indexed="64"/>
        </left>
        <right/>
        <top style="thin">
          <color auto="1"/>
        </top>
        <bottom style="thin">
          <color auto="1"/>
        </bottom>
      </border>
    </dxf>
    <dxf>
      <border>
        <top style="medium">
          <color rgb="FF000000"/>
        </top>
      </border>
    </dxf>
    <dxf>
      <fill>
        <patternFill patternType="solid">
          <fgColor rgb="FF000000"/>
          <bgColor rgb="FFE2EFDA"/>
        </patternFill>
      </fill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 patternType="solid">
          <fgColor rgb="FF000000"/>
          <bgColor rgb="FFFFFFFF"/>
        </patternFill>
      </fill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92D050"/>
        </patternFill>
      </fill>
      <alignment horizontal="left" vertical="top" textRotation="0" wrapText="1" indent="0" justifyLastLine="0" shrinkToFit="0" readingOrder="0"/>
      <protection locked="1" hidden="0"/>
    </dxf>
    <dxf>
      <numFmt numFmtId="164" formatCode="#,##0.00\ &quot;€&quot;"/>
      <fill>
        <patternFill patternType="solid">
          <fgColor indexed="64"/>
          <bgColor theme="0" tint="-0.34998626667073579"/>
        </patternFill>
      </fill>
      <border diagonalUp="0" diagonalDown="0">
        <left/>
        <right style="medium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numFmt numFmtId="164" formatCode="#,##0.00\ &quot;€&quot;"/>
      <fill>
        <patternFill patternType="solid">
          <fgColor indexed="64"/>
          <bgColor theme="0" tint="-4.9989318521683403E-2"/>
        </patternFill>
      </fill>
      <border outline="0">
        <right style="thin">
          <color indexed="64"/>
        </right>
      </border>
    </dxf>
    <dxf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  <protection locked="1" hidden="0"/>
    </dxf>
    <dxf>
      <alignment horizontal="general" vertical="bottom" textRotation="0" wrapText="1" indent="0" justifyLastLine="0" shrinkToFit="0" readingOrder="0"/>
      <border outline="0">
        <left style="thin">
          <color indexed="64"/>
        </left>
      </border>
    </dxf>
    <dxf>
      <numFmt numFmtId="164" formatCode="#,##0.00\ &quot;€&quot;"/>
      <fill>
        <patternFill patternType="solid">
          <fgColor indexed="64"/>
          <bgColor theme="0" tint="-0.34998626667073579"/>
        </patternFill>
      </fill>
    </dxf>
    <dxf>
      <numFmt numFmtId="164" formatCode="#,##0.00\ &quot;€&quot;"/>
      <border outline="0">
        <right style="thin">
          <color indexed="64"/>
        </right>
      </border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  <protection locked="1" hidden="0"/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#,##0.00\ &quot;€&quot;"/>
      <fill>
        <patternFill patternType="solid">
          <fgColor indexed="64"/>
          <bgColor theme="0" tint="-0.34998626667073579"/>
        </patternFill>
      </fill>
    </dxf>
    <dxf>
      <numFmt numFmtId="164" formatCode="#,##0.00\ &quot;€&quot;"/>
      <border outline="0">
        <right style="thin">
          <color indexed="64"/>
        </right>
      </border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medium">
          <color indexed="64"/>
        </left>
        <right style="medium">
          <color indexed="64"/>
        </right>
        <top/>
        <bottom/>
      </border>
      <protection locked="1" hidden="0"/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0.34998626667073579"/>
        </patternFill>
      </fill>
      <border outline="0">
        <right style="thin">
          <color indexed="64"/>
        </right>
      </border>
    </dxf>
    <dxf>
      <border outline="0">
        <left style="thin">
          <color indexed="64"/>
        </left>
        <right style="thin">
          <color indexed="64"/>
        </right>
      </border>
    </dxf>
    <dxf>
      <numFmt numFmtId="0" formatCode="General"/>
      <alignment horizontal="general" vertical="bottom" textRotation="0" wrapText="1" indent="0" justifyLastLine="0" shrinkToFit="0" readingOrder="0"/>
      <border outline="0">
        <left style="thin">
          <color indexed="64"/>
        </left>
      </border>
    </dxf>
    <dxf>
      <alignment horizontal="general" vertical="bottom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ill>
        <patternFill patternType="solid">
          <fgColor indexed="64"/>
          <bgColor theme="0" tint="-4.9989318521683403E-2"/>
        </patternFill>
      </fill>
      <border outline="0">
        <left style="thin">
          <color indexed="64"/>
        </left>
        <right style="thin">
          <color indexed="64"/>
        </right>
      </border>
    </dxf>
    <dxf>
      <numFmt numFmtId="30" formatCode="@"/>
      <border diagonalUp="0" diagonalDown="0" outline="0">
        <left style="medium">
          <color indexed="64"/>
        </left>
        <right/>
        <top style="thin">
          <color auto="1"/>
        </top>
        <bottom style="thin">
          <color auto="1"/>
        </bottom>
      </border>
    </dxf>
    <dxf>
      <border>
        <top style="medium">
          <color rgb="FF000000"/>
        </top>
      </border>
    </dxf>
    <dxf>
      <fill>
        <patternFill patternType="solid">
          <fgColor rgb="FF000000"/>
          <bgColor rgb="FFE2EFDA"/>
        </patternFill>
      </fill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 patternType="solid">
          <fgColor rgb="FF000000"/>
          <bgColor rgb="FFFFFFFF"/>
        </patternFill>
      </fill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92D050"/>
        </patternFill>
      </fill>
      <alignment horizontal="left" vertical="top" textRotation="0" wrapText="1" indent="0" justifyLastLine="0" shrinkToFit="0" readingOrder="0"/>
      <protection locked="1" hidden="0"/>
    </dxf>
    <dxf>
      <numFmt numFmtId="164" formatCode="#,##0.00\ &quot;€&quot;"/>
      <fill>
        <patternFill patternType="solid">
          <fgColor indexed="64"/>
          <bgColor theme="0" tint="-4.9989318521683403E-2"/>
        </patternFill>
      </fill>
      <border diagonalUp="0" diagonalDown="0" outline="0">
        <left/>
        <right style="medium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numFmt numFmtId="164" formatCode="#,##0.00\ &quot;€&quot;"/>
      <fill>
        <patternFill patternType="solid">
          <fgColor indexed="64"/>
          <bgColor theme="0" tint="-0.34998626667073579"/>
        </patternFill>
      </fill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medium">
          <color indexed="64"/>
        </left>
        <right style="medium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1" hidden="0"/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numFmt numFmtId="164" formatCode="#,##0.00\ &quot;€&quot;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numFmt numFmtId="164" formatCode="#,##0.00\ &quot;€&quot;"/>
      <fill>
        <patternFill patternType="solid">
          <fgColor indexed="64"/>
          <bgColor theme="0" tint="-0.3499862666707357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alignment horizontal="general" vertical="bottom" textRotation="0" wrapText="1" indent="0" justifyLastLine="0" shrinkToFit="0" readingOrder="0"/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medium">
          <color indexed="64"/>
        </left>
        <right style="medium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1" hidden="0"/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numFmt numFmtId="164" formatCode="#,##0.00\ &quot;€&quot;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numFmt numFmtId="164" formatCode="#,##0.00\ &quot;€&quot;"/>
      <fill>
        <patternFill patternType="solid">
          <fgColor indexed="64"/>
          <bgColor theme="0" tint="-0.3499862666707357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medium">
          <color indexed="64"/>
        </left>
        <right style="medium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medium">
          <color indexed="64"/>
        </left>
        <right style="medium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1" hidden="0"/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border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fill>
        <patternFill patternType="solid">
          <fgColor indexed="64"/>
          <bgColor theme="0" tint="-0.34998626667073579"/>
        </patternFill>
      </fill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numFmt numFmtId="0" formatCode="General"/>
      <alignment horizontal="general" vertical="bottom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alignment horizontal="general" vertical="bottom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fill>
        <patternFill patternType="solid">
          <fgColor indexed="64"/>
          <bgColor theme="0" tint="-4.9989318521683403E-2"/>
        </patternFill>
      </fill>
      <border outline="0">
        <left style="thin">
          <color indexed="64"/>
        </left>
        <right style="thin">
          <color indexed="64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indexed="64"/>
        </bottom>
      </border>
      <protection locked="1" hidden="0"/>
    </dxf>
    <dxf>
      <numFmt numFmtId="30" formatCode="@"/>
      <border diagonalUp="0" diagonalDown="0" outline="0">
        <left style="medium">
          <color indexed="64"/>
        </left>
        <right/>
        <top style="thin">
          <color auto="1"/>
        </top>
        <bottom style="thin">
          <color auto="1"/>
        </bottom>
      </border>
    </dxf>
    <dxf>
      <border>
        <top style="medium">
          <color indexed="64"/>
        </top>
      </border>
    </dxf>
    <dxf>
      <fill>
        <patternFill patternType="solid">
          <fgColor indexed="64"/>
          <bgColor theme="9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92D050"/>
        </patternFill>
      </fill>
      <alignment horizontal="left" vertical="top" textRotation="0" wrapText="1" indent="0" justifyLastLine="0" shrinkToFit="0" readingOrder="0"/>
      <protection locked="1" hidden="0"/>
    </dxf>
    <dxf>
      <numFmt numFmtId="164" formatCode="#,##0.00\ &quot;€&quot;"/>
      <fill>
        <patternFill patternType="solid">
          <fgColor indexed="64"/>
          <bgColor theme="0" tint="-4.9989318521683403E-2"/>
        </patternFill>
      </fill>
      <border diagonalUp="0" diagonalDown="0" outline="0">
        <left/>
        <right style="medium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numFmt numFmtId="164" formatCode="#,##0.00\ &quot;€&quot;"/>
      <fill>
        <patternFill patternType="solid">
          <fgColor indexed="64"/>
          <bgColor theme="0" tint="-0.34998626667073579"/>
        </patternFill>
      </fill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medium">
          <color indexed="64"/>
        </left>
        <right style="medium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1" hidden="0"/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numFmt numFmtId="164" formatCode="#,##0.00\ &quot;€&quot;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numFmt numFmtId="164" formatCode="#,##0.00\ &quot;€&quot;"/>
      <fill>
        <patternFill patternType="solid">
          <fgColor indexed="64"/>
          <bgColor theme="0" tint="-0.3499862666707357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alignment horizontal="general" vertical="bottom" textRotation="0" wrapText="1" indent="0" justifyLastLine="0" shrinkToFit="0" readingOrder="0"/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medium">
          <color indexed="64"/>
        </left>
        <right style="medium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1" hidden="0"/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numFmt numFmtId="164" formatCode="#,##0.00\ &quot;€&quot;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numFmt numFmtId="164" formatCode="#,##0.00\ &quot;€&quot;"/>
      <fill>
        <patternFill patternType="solid">
          <fgColor indexed="64"/>
          <bgColor theme="0" tint="-0.3499862666707357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medium">
          <color indexed="64"/>
        </left>
        <right style="medium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medium">
          <color indexed="64"/>
        </left>
        <right style="medium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1" hidden="0"/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border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fill>
        <patternFill patternType="solid">
          <fgColor indexed="64"/>
          <bgColor theme="0" tint="-0.34998626667073579"/>
        </patternFill>
      </fill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numFmt numFmtId="0" formatCode="General"/>
      <alignment horizontal="general" vertical="bottom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alignment horizontal="general" vertical="bottom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fill>
        <patternFill patternType="solid">
          <fgColor indexed="64"/>
          <bgColor theme="0" tint="-4.9989318521683403E-2"/>
        </patternFill>
      </fill>
      <border outline="0">
        <left style="thin">
          <color indexed="64"/>
        </left>
        <right style="thin">
          <color indexed="64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indexed="64"/>
        </bottom>
      </border>
      <protection locked="1" hidden="0"/>
    </dxf>
    <dxf>
      <numFmt numFmtId="30" formatCode="@"/>
      <border diagonalUp="0" diagonalDown="0" outline="0">
        <left style="medium">
          <color indexed="64"/>
        </left>
        <right/>
        <top style="thin">
          <color auto="1"/>
        </top>
        <bottom style="thin">
          <color auto="1"/>
        </bottom>
      </border>
    </dxf>
    <dxf>
      <border>
        <top style="medium">
          <color indexed="64"/>
        </top>
      </border>
    </dxf>
    <dxf>
      <fill>
        <patternFill patternType="solid">
          <fgColor indexed="64"/>
          <bgColor theme="9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92D050"/>
        </patternFill>
      </fill>
      <alignment horizontal="left" vertical="top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1" hidden="0"/>
    </dxf>
    <dxf>
      <numFmt numFmtId="164" formatCode="#,##0.00\ &quot;€&quot;"/>
      <fill>
        <patternFill patternType="solid">
          <fgColor indexed="64"/>
          <bgColor theme="0" tint="-4.9989318521683403E-2"/>
        </patternFill>
      </fill>
      <border diagonalUp="0" diagonalDown="0" outline="0">
        <left/>
        <right style="medium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numFmt numFmtId="164" formatCode="#,##0.00\ &quot;€&quot;"/>
      <fill>
        <patternFill patternType="solid">
          <fgColor indexed="64"/>
          <bgColor theme="0" tint="-0.34998626667073579"/>
        </patternFill>
      </fill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medium">
          <color indexed="64"/>
        </left>
        <right style="medium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1" hidden="0"/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numFmt numFmtId="164" formatCode="#,##0.00\ &quot;€&quot;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numFmt numFmtId="164" formatCode="#,##0.00\ &quot;€&quot;"/>
      <fill>
        <patternFill patternType="solid">
          <fgColor indexed="64"/>
          <bgColor theme="0" tint="-0.3499862666707357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alignment horizontal="general" vertical="bottom" textRotation="0" wrapText="1" indent="0" justifyLastLine="0" shrinkToFit="0" readingOrder="0"/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medium">
          <color indexed="64"/>
        </left>
        <right style="medium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1" hidden="0"/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numFmt numFmtId="164" formatCode="#,##0.00\ &quot;€&quot;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numFmt numFmtId="164" formatCode="#,##0.00\ &quot;€&quot;"/>
      <fill>
        <patternFill patternType="solid">
          <fgColor indexed="64"/>
          <bgColor theme="0" tint="-0.3499862666707357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medium">
          <color indexed="64"/>
        </left>
        <right style="medium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medium">
          <color indexed="64"/>
        </left>
        <right style="medium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1" hidden="0"/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border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fill>
        <patternFill patternType="solid">
          <fgColor indexed="64"/>
          <bgColor theme="0" tint="-0.34998626667073579"/>
        </patternFill>
      </fill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numFmt numFmtId="0" formatCode="General"/>
      <alignment horizontal="general" vertical="bottom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alignment horizontal="general" vertical="bottom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fill>
        <patternFill patternType="solid">
          <fgColor indexed="64"/>
          <bgColor theme="0" tint="-4.9989318521683403E-2"/>
        </patternFill>
      </fill>
      <border outline="0">
        <left style="thin">
          <color indexed="64"/>
        </left>
        <right style="thin">
          <color indexed="64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indexed="64"/>
        </bottom>
      </border>
      <protection locked="1" hidden="0"/>
    </dxf>
    <dxf>
      <numFmt numFmtId="30" formatCode="@"/>
      <border diagonalUp="0" diagonalDown="0" outline="0">
        <left style="medium">
          <color indexed="64"/>
        </left>
        <right/>
        <top style="thin">
          <color auto="1"/>
        </top>
        <bottom style="thin">
          <color auto="1"/>
        </bottom>
      </border>
    </dxf>
    <dxf>
      <border>
        <top style="medium">
          <color indexed="64"/>
        </top>
      </border>
    </dxf>
    <dxf>
      <fill>
        <patternFill patternType="solid">
          <fgColor indexed="64"/>
          <bgColor theme="9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92D050"/>
        </patternFill>
      </fill>
      <alignment horizontal="left" vertical="top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1" hidden="0"/>
    </dxf>
    <dxf>
      <numFmt numFmtId="164" formatCode="#,##0.00\ &quot;€&quot;"/>
      <fill>
        <patternFill patternType="solid">
          <fgColor indexed="64"/>
          <bgColor theme="0" tint="-4.9989318521683403E-2"/>
        </patternFill>
      </fill>
      <border diagonalUp="0" diagonalDown="0" outline="0">
        <left/>
        <right style="medium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numFmt numFmtId="164" formatCode="#,##0.00\ &quot;€&quot;"/>
      <fill>
        <patternFill patternType="solid">
          <fgColor indexed="64"/>
          <bgColor theme="0" tint="-0.34998626667073579"/>
        </patternFill>
      </fill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medium">
          <color indexed="64"/>
        </left>
        <right style="medium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1" hidden="0"/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numFmt numFmtId="164" formatCode="#,##0.00\ &quot;€&quot;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numFmt numFmtId="164" formatCode="#,##0.00\ &quot;€&quot;"/>
      <fill>
        <patternFill patternType="solid">
          <fgColor indexed="64"/>
          <bgColor theme="0" tint="-0.3499862666707357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alignment horizontal="general" vertical="bottom" textRotation="0" wrapText="1" indent="0" justifyLastLine="0" shrinkToFit="0" readingOrder="0"/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medium">
          <color indexed="64"/>
        </left>
        <right style="medium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1" hidden="0"/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numFmt numFmtId="164" formatCode="#,##0.00\ &quot;€&quot;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numFmt numFmtId="164" formatCode="#,##0.00\ &quot;€&quot;"/>
      <fill>
        <patternFill patternType="solid">
          <fgColor indexed="64"/>
          <bgColor theme="0" tint="-0.3499862666707357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medium">
          <color indexed="64"/>
        </left>
        <right style="medium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medium">
          <color indexed="64"/>
        </left>
        <right style="medium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1" hidden="0"/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border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fill>
        <patternFill patternType="solid">
          <fgColor indexed="64"/>
          <bgColor theme="0" tint="-0.34998626667073579"/>
        </patternFill>
      </fill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numFmt numFmtId="0" formatCode="General"/>
      <alignment horizontal="general" vertical="bottom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alignment horizontal="general" vertical="bottom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fill>
        <patternFill patternType="solid">
          <fgColor indexed="64"/>
          <bgColor theme="0" tint="-4.9989318521683403E-2"/>
        </patternFill>
      </fill>
      <border outline="0">
        <left style="thin">
          <color indexed="64"/>
        </left>
        <right style="thin">
          <color indexed="64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indexed="64"/>
        </bottom>
      </border>
      <protection locked="1" hidden="0"/>
    </dxf>
    <dxf>
      <numFmt numFmtId="30" formatCode="@"/>
      <border diagonalUp="0" diagonalDown="0" outline="0">
        <left style="medium">
          <color indexed="64"/>
        </left>
        <right/>
        <top style="thin">
          <color auto="1"/>
        </top>
        <bottom style="thin">
          <color auto="1"/>
        </bottom>
      </border>
    </dxf>
    <dxf>
      <border>
        <top style="medium">
          <color indexed="64"/>
        </top>
      </border>
    </dxf>
    <dxf>
      <fill>
        <patternFill patternType="solid">
          <fgColor indexed="64"/>
          <bgColor theme="9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92D050"/>
        </patternFill>
      </fill>
      <alignment horizontal="left" vertical="top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1" hidden="0"/>
    </dxf>
    <dxf>
      <numFmt numFmtId="164" formatCode="#,##0.00\ &quot;€&quot;"/>
      <fill>
        <patternFill patternType="solid">
          <fgColor indexed="64"/>
          <bgColor theme="0" tint="-0.34998626667073579"/>
        </patternFill>
      </fill>
      <border diagonalUp="0" diagonalDown="0">
        <left/>
        <right style="medium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numFmt numFmtId="164" formatCode="#,##0.00\ &quot;€&quot;"/>
      <fill>
        <patternFill patternType="solid">
          <fgColor indexed="64"/>
          <bgColor theme="0" tint="-4.9989318521683403E-2"/>
        </patternFill>
      </fill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medium">
          <color indexed="64"/>
        </left>
        <right style="medium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1" hidden="0"/>
    </dxf>
    <dxf>
      <alignment horizontal="general" vertical="bottom" textRotation="0" wrapText="1" indent="0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numFmt numFmtId="164" formatCode="#,##0.00\ &quot;€&quot;"/>
      <fill>
        <patternFill patternType="solid">
          <fgColor indexed="64"/>
          <bgColor theme="0" tint="-0.3499862666707357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numFmt numFmtId="164" formatCode="#,##0.00\ &quot;€&quot;"/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medium">
          <color indexed="64"/>
        </left>
        <right style="medium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1" hidden="0"/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numFmt numFmtId="164" formatCode="#,##0.00\ &quot;€&quot;"/>
      <fill>
        <patternFill patternType="solid">
          <fgColor indexed="64"/>
          <bgColor theme="0" tint="-0.3499862666707357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numFmt numFmtId="164" formatCode="#,##0.00\ &quot;€&quot;"/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medium">
          <color indexed="64"/>
        </left>
        <right style="medium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medium">
          <color indexed="64"/>
        </left>
        <right style="medium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1" hidden="0"/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fill>
        <patternFill patternType="solid">
          <fgColor indexed="64"/>
          <bgColor theme="0" tint="-0.34998626667073579"/>
        </patternFill>
      </fill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\ &quot;€&quot;"/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border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numFmt numFmtId="0" formatCode="General"/>
      <alignment horizontal="general" vertical="bottom" textRotation="0" wrapText="1" indent="0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alignment horizontal="general" vertical="bottom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dxf>
    <dxf>
      <fill>
        <patternFill patternType="solid">
          <fgColor indexed="64"/>
          <bgColor theme="0" tint="-4.9989318521683403E-2"/>
        </patternFill>
      </fill>
      <border outline="0">
        <left style="thin">
          <color indexed="64"/>
        </left>
        <right style="thin">
          <color indexed="64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indexed="64"/>
        </bottom>
      </border>
      <protection locked="1" hidden="0"/>
    </dxf>
    <dxf>
      <numFmt numFmtId="30" formatCode="@"/>
      <border diagonalUp="0" diagonalDown="0" outline="0">
        <left style="medium">
          <color indexed="64"/>
        </left>
        <right/>
        <top style="thin">
          <color auto="1"/>
        </top>
        <bottom style="thin">
          <color auto="1"/>
        </bottom>
      </border>
    </dxf>
    <dxf>
      <border>
        <top style="medium">
          <color indexed="64"/>
        </top>
      </border>
    </dxf>
    <dxf>
      <fill>
        <patternFill patternType="solid">
          <fgColor indexed="64"/>
          <bgColor theme="9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92D050"/>
        </patternFill>
      </fill>
      <alignment horizontal="left" vertical="top" textRotation="0" wrapText="1" indent="0" justifyLastLine="0" shrinkToFit="0" readingOrder="0"/>
      <protection locked="1" hidden="0"/>
    </dxf>
  </dxfs>
  <tableStyles count="1" defaultTableStyle="TableStyleMedium2" defaultPivotStyle="PivotStyleLight16">
    <tableStyle name="Tabellenformat 1" pivot="0" count="0" xr9:uid="{00000000-0011-0000-FFFF-FFFF00000000}"/>
  </tableStyles>
  <colors>
    <mruColors>
      <color rgb="FFFFCCCC"/>
      <color rgb="FF99CCFF"/>
      <color rgb="FFFF9999"/>
      <color rgb="FFCC0000"/>
      <color rgb="FFFF5050"/>
      <color rgb="FF706F6F"/>
      <color rgb="FFFECA33"/>
      <color rgb="FFE40019"/>
      <color rgb="FF009B3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10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1</xdr:row>
      <xdr:rowOff>9524</xdr:rowOff>
    </xdr:from>
    <xdr:to>
      <xdr:col>9</xdr:col>
      <xdr:colOff>561975</xdr:colOff>
      <xdr:row>63</xdr:row>
      <xdr:rowOff>104775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85800" y="200024"/>
          <a:ext cx="8686800" cy="119062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de-DE" sz="1100"/>
        </a:p>
        <a:p>
          <a:pPr algn="ctr"/>
          <a:endParaRPr lang="de-DE" sz="1100"/>
        </a:p>
        <a:p>
          <a:pPr algn="ctr"/>
          <a:endParaRPr lang="de-DE" sz="1100"/>
        </a:p>
        <a:p>
          <a:pPr algn="ctr"/>
          <a:endParaRPr lang="de-DE" sz="1100"/>
        </a:p>
        <a:p>
          <a:pPr algn="ctr"/>
          <a:endParaRPr lang="de-DE" sz="1100"/>
        </a:p>
        <a:p>
          <a:pPr algn="ctr"/>
          <a:endParaRPr lang="de-DE" sz="1100"/>
        </a:p>
        <a:p>
          <a:pPr algn="ctr"/>
          <a:endParaRPr lang="de-DE" sz="1100"/>
        </a:p>
        <a:p>
          <a:pPr algn="ctr"/>
          <a:endParaRPr lang="de-DE" sz="1100"/>
        </a:p>
        <a:p>
          <a:pPr algn="ctr"/>
          <a:endParaRPr lang="de-DE" sz="1100"/>
        </a:p>
        <a:p>
          <a:pPr algn="ctr"/>
          <a:endParaRPr lang="de-DE" sz="1100"/>
        </a:p>
        <a:p>
          <a:pPr algn="ctr"/>
          <a:r>
            <a:rPr lang="de-DE" sz="1100"/>
            <a:t>Sehr geehrte/r Antragsstellende/r,</a:t>
          </a:r>
        </a:p>
        <a:p>
          <a:pPr algn="ctr"/>
          <a:endParaRPr lang="de-DE" sz="1100"/>
        </a:p>
        <a:p>
          <a:pPr algn="ctr"/>
          <a:r>
            <a:rPr lang="de-DE" sz="1100"/>
            <a:t>wir freuen uns, Sie bei Ihrem Vorhaben unterstützen zu können.</a:t>
          </a:r>
        </a:p>
        <a:p>
          <a:pPr algn="ctr"/>
          <a:endParaRPr lang="de-DE" sz="1100"/>
        </a:p>
        <a:p>
          <a:pPr algn="ctr"/>
          <a:r>
            <a:rPr lang="de-DE" sz="1100"/>
            <a:t>Als Ministerium sind auch wir an gesetzliche Vorgaben gebunden. Die Grundlage für unser Handeln findet sich in der Landeshaushaltsordnung von Brandenburg, deren Verwaltungsvorschriften und die dazugehörigen Nebenbestimmungen (ANBest-P, AnBest-I, AnBest-G,</a:t>
          </a:r>
          <a:r>
            <a:rPr lang="de-DE" sz="1100" baseline="0"/>
            <a:t> N-Best Bau).</a:t>
          </a:r>
        </a:p>
        <a:p>
          <a:pPr algn="ctr"/>
          <a:r>
            <a:rPr lang="de-DE" sz="1100" baseline="0"/>
            <a:t>Ausgehend von diesen zuwendungsrechtlichen Regelungen/ Grundlagen ist dem Antrag auf eine Zuwendung auch ein Finanzierungsplan beizufügen.</a:t>
          </a:r>
        </a:p>
        <a:p>
          <a:pPr algn="ctr"/>
          <a:endParaRPr lang="de-DE" sz="1100" baseline="0"/>
        </a:p>
        <a:p>
          <a:pPr algn="ctr"/>
          <a:r>
            <a:rPr lang="de-DE" sz="1100" baseline="0"/>
            <a:t>Hierzu möchten wir Ihnen folgende Hinweise mit an die Hand geben:</a:t>
          </a:r>
        </a:p>
        <a:p>
          <a:pPr algn="ctr"/>
          <a:endParaRPr lang="de-DE" sz="1100" baseline="0"/>
        </a:p>
        <a:p>
          <a:pPr algn="ctr"/>
          <a:r>
            <a:rPr lang="de-DE" sz="1100" baseline="0"/>
            <a:t>Unten finden Sie neben dem Reiter </a:t>
          </a:r>
          <a:r>
            <a:rPr lang="de-DE" sz="1100" b="1" baseline="0"/>
            <a:t>Einführung</a:t>
          </a:r>
          <a:r>
            <a:rPr lang="de-DE" sz="1100" baseline="0"/>
            <a:t> die zwei weiteren Reiter </a:t>
          </a:r>
          <a:r>
            <a:rPr lang="de-DE" sz="1100" b="1" baseline="0"/>
            <a:t>Finanzierungsplan</a:t>
          </a:r>
          <a:r>
            <a:rPr lang="de-DE" sz="1100" baseline="0"/>
            <a:t> und  </a:t>
          </a:r>
          <a:r>
            <a:rPr lang="de-DE" sz="1100" b="1" baseline="0"/>
            <a:t>Beispielfinanzierungsplan</a:t>
          </a:r>
          <a:r>
            <a:rPr lang="de-DE" sz="1100" baseline="0"/>
            <a:t>.</a:t>
          </a:r>
        </a:p>
        <a:p>
          <a:pPr algn="ctr"/>
          <a:endParaRPr lang="de-DE" sz="1100" baseline="0"/>
        </a:p>
        <a:p>
          <a:pPr algn="ctr"/>
          <a:endParaRPr lang="de-DE" sz="1100" baseline="0"/>
        </a:p>
        <a:p>
          <a:pPr algn="ctr"/>
          <a:r>
            <a:rPr lang="de-DE" sz="1100" b="1" u="sng" baseline="0"/>
            <a:t>Finanzierungsplan</a:t>
          </a:r>
          <a:endParaRPr lang="de-DE" sz="1100" b="1" u="sng"/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100"/>
            <a:t>Hier geben Sie alle Positionen ein,</a:t>
          </a:r>
          <a:r>
            <a:rPr lang="de-DE" sz="1100" baseline="0"/>
            <a:t> die Sie mit Ihrem Projekt beantragen möchten. Der Finanzierungsplan muss zwingend ausgeglichen sein, d.h. die Summe der Einnahmen und Ausgaben ist gleich. Es sind ausschließlich die weißen Zellen auszufüllen.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e-DE" sz="1100" baseline="0"/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 einigen Spaltenüberschriften finden Sie in der oberen rechten Ecke eine kleine rote Markierung. Dort finden Sie, zu Ihrer Untstützung, weitere </a:t>
          </a:r>
          <a:r>
            <a:rPr lang="de-DE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Hinweise</a:t>
          </a:r>
          <a:r>
            <a:rPr lang="de-DE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endParaRPr lang="de-DE">
            <a:effectLst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e-DE" sz="1100" baseline="0"/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e-DE" sz="1100" baseline="0"/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e-DE" sz="1100" baseline="0"/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e-DE" sz="1100" baseline="0"/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100" baseline="0"/>
            <a:t>Unter </a:t>
          </a:r>
          <a:r>
            <a:rPr lang="de-DE" sz="1100" b="1" baseline="0"/>
            <a:t>Finanzplannummer</a:t>
          </a:r>
          <a:r>
            <a:rPr lang="de-DE" sz="1100" baseline="0"/>
            <a:t> können Sie per Dropdown/ Klappmenü die jeweilige Einnahme- bzw. Ausgabeart auswählen.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e-DE" sz="1100" baseline="0"/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100" baseline="0"/>
            <a:t>Bitte orientieren Sie sich an der </a:t>
          </a:r>
          <a:r>
            <a:rPr lang="de-DE" sz="1100" b="1" baseline="0"/>
            <a:t>Legende</a:t>
          </a:r>
          <a:r>
            <a:rPr lang="de-DE" sz="1100" baseline="0"/>
            <a:t>, die Sie auf der rechten Seite des Tabellenblattes  finden.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e-DE" sz="1100" baseline="0"/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e-DE" sz="1100" baseline="0"/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e-DE" sz="1100" baseline="0"/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100" baseline="0"/>
            <a:t>Bitte tragen Sie alle Positionen für die Jahre 2027 - 2029 ein. Die jeweiligen Jahresscheiben sowie die Gesamtübersicht 2027 - 2029 lassen sich sowohl aus- als auch einklappen. Bitte nutzen Sie dafür das + und - Zeichen am obersten Rand des Tabellenblattes.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e-DE" sz="1100" baseline="0"/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e-DE" sz="1100" baseline="0"/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e-DE" sz="1100" baseline="0"/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e-DE" sz="1100" baseline="0"/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Bitte vergessen Sie nicht den Finanzierungsplan zwischendurch zu speichern. </a:t>
          </a:r>
          <a:endParaRPr lang="de-DE">
            <a:effectLst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e-DE" sz="1100" baseline="0"/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100" b="1" baseline="0"/>
            <a:t>Druckhinweis: </a:t>
          </a:r>
          <a:r>
            <a:rPr lang="de-DE" sz="1100" baseline="0"/>
            <a:t>Es werden nur die aufgeklappten Bereiche gedruckt. Die Legende wird nicht mitgedruckt. Zum Drucken des Finanzierungsplanes gehen Sie auf die Registerkarte "Finanzierungsplan" auf </a:t>
          </a:r>
          <a:r>
            <a:rPr lang="de-DE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Datei </a:t>
          </a:r>
          <a:r>
            <a:rPr lang="de-DE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</a:t>
          </a:r>
          <a:r>
            <a:rPr lang="de-DE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Drucken</a:t>
          </a:r>
          <a:r>
            <a:rPr lang="de-DE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endParaRPr lang="de-DE">
            <a:effectLst/>
          </a:endParaRPr>
        </a:p>
        <a:p>
          <a:pPr algn="ctr"/>
          <a:endParaRPr lang="de-DE" sz="1100" baseline="0"/>
        </a:p>
        <a:p>
          <a:pPr algn="ctr"/>
          <a:endParaRPr lang="de-DE" sz="1100" baseline="0"/>
        </a:p>
        <a:p>
          <a:pPr marL="0" indent="0" algn="ctr"/>
          <a:r>
            <a:rPr lang="de-DE" sz="1100" b="1" u="sng" baseline="0">
              <a:solidFill>
                <a:schemeClr val="dk1"/>
              </a:solidFill>
              <a:latin typeface="+mn-lt"/>
              <a:ea typeface="+mn-ea"/>
              <a:cs typeface="+mn-cs"/>
            </a:rPr>
            <a:t>Beispielfinanzierungsplan</a:t>
          </a:r>
        </a:p>
        <a:p>
          <a:pPr algn="ctr"/>
          <a:r>
            <a:rPr lang="de-DE" sz="1100" b="0" u="none" baseline="0">
              <a:solidFill>
                <a:schemeClr val="tx1"/>
              </a:solidFill>
            </a:rPr>
            <a:t>Dieser Reiter beinhaltet einen Beispielfinanzierungsplan, der als Hilfestellung zum Ausfüllen Ihres Finanzierungsplans dient. </a:t>
          </a:r>
        </a:p>
        <a:p>
          <a:pPr algn="ctr"/>
          <a:endParaRPr lang="de-DE" sz="1100" b="0" u="none" baseline="0">
            <a:solidFill>
              <a:schemeClr val="tx1"/>
            </a:solidFill>
          </a:endParaRPr>
        </a:p>
        <a:p>
          <a:pPr algn="ctr"/>
          <a:endParaRPr lang="de-DE" sz="1100" b="0" u="none" baseline="0">
            <a:solidFill>
              <a:schemeClr val="tx1"/>
            </a:solidFill>
          </a:endParaRPr>
        </a:p>
        <a:p>
          <a:pPr algn="ctr"/>
          <a:endParaRPr lang="de-DE" sz="1100" b="0" u="none" baseline="0">
            <a:solidFill>
              <a:schemeClr val="tx1"/>
            </a:solidFill>
          </a:endParaRPr>
        </a:p>
        <a:p>
          <a:pPr algn="ctr"/>
          <a:endParaRPr lang="de-DE" sz="1100" b="0" u="none" baseline="0">
            <a:solidFill>
              <a:schemeClr val="tx1"/>
            </a:solidFill>
          </a:endParaRPr>
        </a:p>
        <a:p>
          <a:pPr algn="ctr"/>
          <a:endParaRPr lang="de-DE" sz="1100" b="0" u="none" baseline="0">
            <a:solidFill>
              <a:schemeClr val="tx1"/>
            </a:solidFill>
          </a:endParaRPr>
        </a:p>
        <a:p>
          <a:pPr algn="ctr"/>
          <a:endParaRPr lang="de-DE" sz="1100" b="0" u="none" baseline="0">
            <a:solidFill>
              <a:schemeClr val="tx1"/>
            </a:solidFill>
          </a:endParaRPr>
        </a:p>
        <a:p>
          <a:pPr algn="ctr"/>
          <a:r>
            <a:rPr lang="de-DE" sz="1100" b="0" u="none" baseline="0">
              <a:solidFill>
                <a:schemeClr val="tx1"/>
              </a:solidFill>
            </a:rPr>
            <a:t>Für weitere Fragen steht Ihnen Ihr/e Sachbearbeiter/in des zuständigen Referates zu Verfügung.</a:t>
          </a:r>
        </a:p>
        <a:p>
          <a:pPr algn="ctr"/>
          <a:endParaRPr lang="de-DE" sz="1100" b="0" u="none" baseline="0">
            <a:solidFill>
              <a:schemeClr val="tx1"/>
            </a:solidFill>
          </a:endParaRPr>
        </a:p>
        <a:p>
          <a:pPr algn="ctr"/>
          <a:r>
            <a:rPr lang="de-DE" sz="1100" b="0" u="none" baseline="0">
              <a:solidFill>
                <a:schemeClr val="tx1"/>
              </a:solidFill>
            </a:rPr>
            <a:t>Wir wünschen Ihnen viel Erfolg und freuen uns über Ihren Beitrag an der Brandenburger Kulturlandschaft.</a:t>
          </a:r>
        </a:p>
        <a:p>
          <a:pPr algn="ctr"/>
          <a:endParaRPr lang="de-DE" sz="1100" b="0" u="none" baseline="0">
            <a:solidFill>
              <a:srgbClr val="FF0000"/>
            </a:solidFill>
          </a:endParaRPr>
        </a:p>
        <a:p>
          <a:pPr algn="ctr"/>
          <a:r>
            <a:rPr lang="de-DE" sz="1100" b="0" u="none" baseline="0">
              <a:solidFill>
                <a:schemeClr val="tx1"/>
              </a:solidFill>
            </a:rPr>
            <a:t>Ihr </a:t>
          </a:r>
        </a:p>
        <a:p>
          <a:pPr algn="ctr"/>
          <a:r>
            <a:rPr lang="de-DE" sz="1100" b="0" u="none" baseline="0">
              <a:solidFill>
                <a:schemeClr val="tx1"/>
              </a:solidFill>
            </a:rPr>
            <a:t>Ministerium für Wissenschaft, Forschung und Kultur</a:t>
          </a:r>
        </a:p>
      </xdr:txBody>
    </xdr:sp>
    <xdr:clientData/>
  </xdr:twoCellAnchor>
  <xdr:twoCellAnchor editAs="oneCell">
    <xdr:from>
      <xdr:col>3</xdr:col>
      <xdr:colOff>1152525</xdr:colOff>
      <xdr:row>1</xdr:row>
      <xdr:rowOff>123825</xdr:rowOff>
    </xdr:from>
    <xdr:to>
      <xdr:col>5</xdr:col>
      <xdr:colOff>117158</xdr:colOff>
      <xdr:row>9</xdr:row>
      <xdr:rowOff>39825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5800" y="314325"/>
          <a:ext cx="1383983" cy="1440000"/>
        </a:xfrm>
        <a:prstGeom prst="rect">
          <a:avLst/>
        </a:prstGeom>
      </xdr:spPr>
    </xdr:pic>
    <xdr:clientData/>
  </xdr:twoCellAnchor>
  <xdr:twoCellAnchor>
    <xdr:from>
      <xdr:col>10</xdr:col>
      <xdr:colOff>304800</xdr:colOff>
      <xdr:row>1</xdr:row>
      <xdr:rowOff>76200</xdr:rowOff>
    </xdr:from>
    <xdr:to>
      <xdr:col>17</xdr:col>
      <xdr:colOff>428625</xdr:colOff>
      <xdr:row>7</xdr:row>
      <xdr:rowOff>171450</xdr:rowOff>
    </xdr:to>
    <xdr:sp macro="" textlink="">
      <xdr:nvSpPr>
        <xdr:cNvPr id="4" name="Rechtec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9448800" y="266700"/>
          <a:ext cx="5238750" cy="123825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de-DE" sz="1100"/>
            <a:t>Bei technischen Problemen wenden Sie</a:t>
          </a:r>
          <a:r>
            <a:rPr lang="de-DE" sz="1100" baseline="0"/>
            <a:t> sich bitte an:</a:t>
          </a:r>
        </a:p>
        <a:p>
          <a:pPr algn="l"/>
          <a:endParaRPr lang="de-DE" sz="1100" baseline="0"/>
        </a:p>
        <a:p>
          <a:pPr algn="l"/>
          <a:r>
            <a:rPr lang="de-DE" sz="1100" baseline="0"/>
            <a:t>stefanie.hansen@mwfk.brandenburg.de</a:t>
          </a:r>
        </a:p>
        <a:p>
          <a:pPr algn="l"/>
          <a:endParaRPr lang="de-DE" sz="1100" baseline="0"/>
        </a:p>
        <a:p>
          <a:pPr algn="l"/>
          <a:r>
            <a:rPr lang="de-DE" sz="1100" baseline="0"/>
            <a:t>Bitte haben Sie Verständnis dafür, dass sich der Support nur auf durch das MWFK geförderte Projekte bezieht.</a:t>
          </a:r>
          <a:endParaRPr lang="de-DE" sz="1100"/>
        </a:p>
      </xdr:txBody>
    </xdr:sp>
    <xdr:clientData/>
  </xdr:twoCellAnchor>
  <xdr:twoCellAnchor editAs="oneCell">
    <xdr:from>
      <xdr:col>1</xdr:col>
      <xdr:colOff>476250</xdr:colOff>
      <xdr:row>30</xdr:row>
      <xdr:rowOff>81606</xdr:rowOff>
    </xdr:from>
    <xdr:to>
      <xdr:col>1</xdr:col>
      <xdr:colOff>971550</xdr:colOff>
      <xdr:row>32</xdr:row>
      <xdr:rowOff>28575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796606"/>
          <a:ext cx="495300" cy="327969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581024</xdr:colOff>
      <xdr:row>32</xdr:row>
      <xdr:rowOff>28575</xdr:rowOff>
    </xdr:from>
    <xdr:to>
      <xdr:col>9</xdr:col>
      <xdr:colOff>241415</xdr:colOff>
      <xdr:row>35</xdr:row>
      <xdr:rowOff>142875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4028"/>
        <a:stretch/>
      </xdr:blipFill>
      <xdr:spPr bwMode="auto">
        <a:xfrm>
          <a:off x="7524749" y="6124575"/>
          <a:ext cx="1184391" cy="68580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581025</xdr:colOff>
      <xdr:row>27</xdr:row>
      <xdr:rowOff>104775</xdr:rowOff>
    </xdr:from>
    <xdr:to>
      <xdr:col>6</xdr:col>
      <xdr:colOff>495300</xdr:colOff>
      <xdr:row>30</xdr:row>
      <xdr:rowOff>95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t="18470"/>
        <a:stretch/>
      </xdr:blipFill>
      <xdr:spPr>
        <a:xfrm>
          <a:off x="2438400" y="5248275"/>
          <a:ext cx="4238625" cy="466820"/>
        </a:xfrm>
        <a:prstGeom prst="rect">
          <a:avLst/>
        </a:prstGeom>
      </xdr:spPr>
    </xdr:pic>
    <xdr:clientData/>
  </xdr:twoCellAnchor>
  <xdr:twoCellAnchor editAs="oneCell">
    <xdr:from>
      <xdr:col>3</xdr:col>
      <xdr:colOff>1304925</xdr:colOff>
      <xdr:row>38</xdr:row>
      <xdr:rowOff>92129</xdr:rowOff>
    </xdr:from>
    <xdr:to>
      <xdr:col>4</xdr:col>
      <xdr:colOff>533400</xdr:colOff>
      <xdr:row>40</xdr:row>
      <xdr:rowOff>104775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b="23539"/>
        <a:stretch/>
      </xdr:blipFill>
      <xdr:spPr>
        <a:xfrm>
          <a:off x="4305300" y="7331129"/>
          <a:ext cx="885825" cy="39364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28575</xdr:rowOff>
    </xdr:from>
    <xdr:to>
      <xdr:col>1</xdr:col>
      <xdr:colOff>282759</xdr:colOff>
      <xdr:row>1</xdr:row>
      <xdr:rowOff>663733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28575"/>
          <a:ext cx="866221" cy="900972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328949</xdr:colOff>
          <xdr:row>17</xdr:row>
          <xdr:rowOff>55379</xdr:rowOff>
        </xdr:from>
        <xdr:to>
          <xdr:col>29</xdr:col>
          <xdr:colOff>725234</xdr:colOff>
          <xdr:row>49</xdr:row>
          <xdr:rowOff>23924</xdr:rowOff>
        </xdr:to>
        <xdr:pic>
          <xdr:nvPicPr>
            <xdr:cNvPr id="16" name="Grafik 15">
              <a:extLst>
                <a:ext uri="{FF2B5EF4-FFF2-40B4-BE49-F238E27FC236}">
                  <a16:creationId xmlns:a16="http://schemas.microsoft.com/office/drawing/2014/main" id="{00000000-0008-0000-0100-000010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egende!$B$1:$C$26" spid="_x0000_s23291"/>
                </a:ext>
              </a:extLst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 bwMode="auto">
            <a:xfrm>
              <a:off x="28073280" y="4064739"/>
              <a:ext cx="4981575" cy="624840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28575</xdr:rowOff>
    </xdr:from>
    <xdr:to>
      <xdr:col>1</xdr:col>
      <xdr:colOff>282759</xdr:colOff>
      <xdr:row>1</xdr:row>
      <xdr:rowOff>663733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28575"/>
          <a:ext cx="863784" cy="901858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328949</xdr:colOff>
          <xdr:row>17</xdr:row>
          <xdr:rowOff>55379</xdr:rowOff>
        </xdr:from>
        <xdr:to>
          <xdr:col>29</xdr:col>
          <xdr:colOff>706183</xdr:colOff>
          <xdr:row>39</xdr:row>
          <xdr:rowOff>78637</xdr:rowOff>
        </xdr:to>
        <xdr:pic>
          <xdr:nvPicPr>
            <xdr:cNvPr id="3" name="Grafik 2">
              <a:extLst>
                <a:ext uri="{FF2B5EF4-FFF2-40B4-BE49-F238E27FC236}">
                  <a16:creationId xmlns:a16="http://schemas.microsoft.com/office/drawing/2014/main" id="{00000000-0008-0000-0200-000003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egende!$B$1:$C$26" spid="_x0000_s27806"/>
                </a:ext>
              </a:extLst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 bwMode="auto">
            <a:xfrm>
              <a:off x="16576827" y="4441309"/>
              <a:ext cx="4962525" cy="509587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1257300</xdr:colOff>
      <xdr:row>0</xdr:row>
      <xdr:rowOff>180975</xdr:rowOff>
    </xdr:from>
    <xdr:to>
      <xdr:col>11</xdr:col>
      <xdr:colOff>549609</xdr:colOff>
      <xdr:row>31</xdr:row>
      <xdr:rowOff>114300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96125" y="180975"/>
          <a:ext cx="7588584" cy="5981700"/>
        </a:xfrm>
        <a:prstGeom prst="rect">
          <a:avLst/>
        </a:prstGeom>
        <a:ln w="44450">
          <a:solidFill>
            <a:schemeClr val="tx1"/>
          </a:solidFill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le2" displayName="Tabelle2" ref="A23:U51" totalsRowCount="1" headerRowDxfId="455" dataDxfId="453" totalsRowDxfId="451" headerRowBorderDxfId="454" tableBorderDxfId="452" totalsRowBorderDxfId="450">
  <autoFilter ref="A23:U50" xr:uid="{00000000-0009-0000-0100-000002000000}"/>
  <tableColumns count="21">
    <tableColumn id="1" xr3:uid="{00000000-0010-0000-0000-000001000000}" name="Finanz-_x000a_plan-_x000a_nummer" totalsRowLabel="Zwischensumme" dataDxfId="449" totalsRowDxfId="448"/>
    <tableColumn id="2" xr3:uid="{00000000-0010-0000-0000-000002000000}" name="Ausgabe-/Einnahmeart" dataDxfId="447" totalsRowDxfId="446">
      <calculatedColumnFormula>IFERROR(IF(A24="","",VLOOKUP(A24,Legende[],2,FALSE)),"Bitte Legende nutzen!")</calculatedColumnFormula>
    </tableColumn>
    <tableColumn id="3" xr3:uid="{00000000-0010-0000-0000-000003000000}" name="Bezeichnung" dataDxfId="445" totalsRowDxfId="444"/>
    <tableColumn id="4" xr3:uid="{00000000-0010-0000-0000-000004000000}" name="Kalkulation" dataDxfId="443" totalsRowDxfId="442"/>
    <tableColumn id="5" xr3:uid="{00000000-0010-0000-0000-000005000000}" name="Einnahmen" totalsRowFunction="sum" dataDxfId="441" totalsRowDxfId="440" dataCellStyle="Währung"/>
    <tableColumn id="6" xr3:uid="{00000000-0010-0000-0000-000006000000}" name="Ausgaben" dataDxfId="439" totalsRowDxfId="438" dataCellStyle="Währung"/>
    <tableColumn id="7" xr3:uid="{00000000-0010-0000-0000-000007000000}" name="Bemerkung" dataDxfId="437" totalsRowDxfId="436"/>
    <tableColumn id="20" xr3:uid="{00000000-0010-0000-0000-000014000000}" name="2025" dataDxfId="435" totalsRowDxfId="434"/>
    <tableColumn id="8" xr3:uid="{00000000-0010-0000-0000-000008000000}" name="Kalkulation " dataDxfId="433" totalsRowDxfId="432"/>
    <tableColumn id="9" xr3:uid="{00000000-0010-0000-0000-000009000000}" name="Einnahmen " totalsRowFunction="sum" dataDxfId="431" totalsRowDxfId="430"/>
    <tableColumn id="10" xr3:uid="{00000000-0010-0000-0000-00000A000000}" name="Ausgaben " dataDxfId="429" totalsRowDxfId="428"/>
    <tableColumn id="11" xr3:uid="{00000000-0010-0000-0000-00000B000000}" name="Bemerkung " dataDxfId="427" totalsRowDxfId="426"/>
    <tableColumn id="21" xr3:uid="{00000000-0010-0000-0000-000015000000}" name="2026" dataDxfId="425" totalsRowDxfId="424"/>
    <tableColumn id="12" xr3:uid="{00000000-0010-0000-0000-00000C000000}" name="Kalkulation  " dataDxfId="423" totalsRowDxfId="422"/>
    <tableColumn id="13" xr3:uid="{00000000-0010-0000-0000-00000D000000}" name="Einnahmen  " totalsRowFunction="sum" dataDxfId="421" totalsRowDxfId="420"/>
    <tableColumn id="14" xr3:uid="{00000000-0010-0000-0000-00000E000000}" name="Ausgaben  " dataDxfId="419" totalsRowDxfId="418"/>
    <tableColumn id="15" xr3:uid="{00000000-0010-0000-0000-00000F000000}" name="Bemerkung  " dataDxfId="417" totalsRowDxfId="416"/>
    <tableColumn id="22" xr3:uid="{00000000-0010-0000-0000-000016000000}" name="2027" dataDxfId="415" totalsRowDxfId="414"/>
    <tableColumn id="16" xr3:uid="{00000000-0010-0000-0000-000010000000}" name=" " dataDxfId="413" totalsRowDxfId="412"/>
    <tableColumn id="17" xr3:uid="{00000000-0010-0000-0000-000011000000}" name="Einnahmen   " totalsRowFunction="sum" dataDxfId="411" totalsRowDxfId="410">
      <calculatedColumnFormula>ROUND(SUM(E24,J24,O24),2)</calculatedColumnFormula>
    </tableColumn>
    <tableColumn id="18" xr3:uid="{00000000-0010-0000-0000-000012000000}" name="Ausgaben   " dataDxfId="409" totalsRowDxfId="408"/>
  </tableColumns>
  <tableStyleInfo name="Tabellenformat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elle25" displayName="Tabelle25" ref="A55:U80" totalsRowCount="1" headerRowDxfId="407" dataDxfId="405" totalsRowDxfId="403" headerRowBorderDxfId="406" tableBorderDxfId="404" totalsRowBorderDxfId="402">
  <autoFilter ref="A55:U79" xr:uid="{00000000-0009-0000-0100-000004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xr3:uid="{00000000-0010-0000-0100-000001000000}" name="Finanz-_x000a_plan-_x000a_nummer" totalsRowLabel="Zwischensumme" dataDxfId="401" totalsRowDxfId="400"/>
    <tableColumn id="2" xr3:uid="{00000000-0010-0000-0100-000002000000}" name="Ausgabe-/Einnahmeart" dataDxfId="399" totalsRowDxfId="398">
      <calculatedColumnFormula>IFERROR(IF(A56="","",VLOOKUP(A56,Legende[],2,FALSE)),"Bitte Legende nutzen!")</calculatedColumnFormula>
    </tableColumn>
    <tableColumn id="3" xr3:uid="{00000000-0010-0000-0100-000003000000}" name="Bezeichnung" dataDxfId="397" totalsRowDxfId="396"/>
    <tableColumn id="4" xr3:uid="{00000000-0010-0000-0100-000004000000}" name="Kalkulation" dataDxfId="395" totalsRowDxfId="394"/>
    <tableColumn id="5" xr3:uid="{00000000-0010-0000-0100-000005000000}" name="Einnahmen" dataDxfId="393" totalsRowDxfId="392" dataCellStyle="Währung"/>
    <tableColumn id="6" xr3:uid="{00000000-0010-0000-0100-000006000000}" name="Ausgaben" totalsRowFunction="sum" dataDxfId="391" totalsRowDxfId="390" dataCellStyle="Währung"/>
    <tableColumn id="7" xr3:uid="{00000000-0010-0000-0100-000007000000}" name="Bemerkung" dataDxfId="389" totalsRowDxfId="388"/>
    <tableColumn id="20" xr3:uid="{00000000-0010-0000-0100-000014000000}" name="2025" dataDxfId="387" totalsRowDxfId="386"/>
    <tableColumn id="8" xr3:uid="{00000000-0010-0000-0100-000008000000}" name="Kalkulation " dataDxfId="385" totalsRowDxfId="384"/>
    <tableColumn id="9" xr3:uid="{00000000-0010-0000-0100-000009000000}" name="Einnahmen " dataDxfId="383" totalsRowDxfId="382"/>
    <tableColumn id="10" xr3:uid="{00000000-0010-0000-0100-00000A000000}" name="Ausgaben " totalsRowFunction="sum" dataDxfId="381" totalsRowDxfId="380"/>
    <tableColumn id="11" xr3:uid="{00000000-0010-0000-0100-00000B000000}" name="Bemerkung " dataDxfId="379" totalsRowDxfId="378"/>
    <tableColumn id="21" xr3:uid="{00000000-0010-0000-0100-000015000000}" name="2026" dataDxfId="377" totalsRowDxfId="376"/>
    <tableColumn id="12" xr3:uid="{00000000-0010-0000-0100-00000C000000}" name="Kalkulation  " dataDxfId="375" totalsRowDxfId="374"/>
    <tableColumn id="13" xr3:uid="{00000000-0010-0000-0100-00000D000000}" name="Einnahmen  " dataDxfId="373" totalsRowDxfId="372"/>
    <tableColumn id="14" xr3:uid="{00000000-0010-0000-0100-00000E000000}" name="Ausgaben  " totalsRowFunction="sum" dataDxfId="371" totalsRowDxfId="370"/>
    <tableColumn id="15" xr3:uid="{00000000-0010-0000-0100-00000F000000}" name="Bemerkung  " dataDxfId="369" totalsRowDxfId="368"/>
    <tableColumn id="22" xr3:uid="{00000000-0010-0000-0100-000016000000}" name="2027" dataDxfId="367" totalsRowDxfId="366"/>
    <tableColumn id="16" xr3:uid="{00000000-0010-0000-0100-000010000000}" name=" " dataDxfId="365" totalsRowDxfId="364"/>
    <tableColumn id="17" xr3:uid="{00000000-0010-0000-0100-000011000000}" name="Einnahmen   " dataDxfId="363" totalsRowDxfId="362"/>
    <tableColumn id="18" xr3:uid="{00000000-0010-0000-0100-000012000000}" name="Ausgaben   " totalsRowFunction="sum" dataDxfId="361" totalsRowDxfId="360">
      <calculatedColumnFormula>ROUND(SUM(F56,K56,P56),2)</calculatedColumnFormula>
    </tableColumn>
  </tableColumns>
  <tableStyleInfo name="Tabellenformat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elle256" displayName="Tabelle256" ref="A84:U109" totalsRowCount="1" headerRowDxfId="359" dataDxfId="357" totalsRowDxfId="355" headerRowBorderDxfId="358" tableBorderDxfId="356" totalsRowBorderDxfId="354">
  <autoFilter ref="A84:U108" xr:uid="{00000000-0009-0000-0100-000005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xr3:uid="{00000000-0010-0000-0200-000001000000}" name="Finanz-_x000a_plan-_x000a_nummer" totalsRowLabel="Zwischensumme" dataDxfId="353" totalsRowDxfId="352"/>
    <tableColumn id="2" xr3:uid="{00000000-0010-0000-0200-000002000000}" name="Ausgabe-/Einnahmeart" dataDxfId="351" totalsRowDxfId="350">
      <calculatedColumnFormula>IFERROR(IF(A85="","",VLOOKUP(A85,Legende[],2,FALSE)),"Bitte Legende nutzen!")</calculatedColumnFormula>
    </tableColumn>
    <tableColumn id="3" xr3:uid="{00000000-0010-0000-0200-000003000000}" name="Bezeichnung" dataDxfId="349" totalsRowDxfId="348"/>
    <tableColumn id="4" xr3:uid="{00000000-0010-0000-0200-000004000000}" name="Kalkulation" dataDxfId="347" totalsRowDxfId="346"/>
    <tableColumn id="5" xr3:uid="{00000000-0010-0000-0200-000005000000}" name="Einnahmen" dataDxfId="345" totalsRowDxfId="344" dataCellStyle="Währung"/>
    <tableColumn id="6" xr3:uid="{00000000-0010-0000-0200-000006000000}" name="Ausgaben" totalsRowFunction="sum" dataDxfId="343" totalsRowDxfId="342" dataCellStyle="Währung"/>
    <tableColumn id="7" xr3:uid="{00000000-0010-0000-0200-000007000000}" name="Bemerkung" dataDxfId="341" totalsRowDxfId="340"/>
    <tableColumn id="20" xr3:uid="{00000000-0010-0000-0200-000014000000}" name="2025" dataDxfId="339" totalsRowDxfId="338"/>
    <tableColumn id="8" xr3:uid="{00000000-0010-0000-0200-000008000000}" name="Kalkulation " dataDxfId="337" totalsRowDxfId="336"/>
    <tableColumn id="9" xr3:uid="{00000000-0010-0000-0200-000009000000}" name="Einnahmen " dataDxfId="335" totalsRowDxfId="334"/>
    <tableColumn id="10" xr3:uid="{00000000-0010-0000-0200-00000A000000}" name="Ausgaben " totalsRowFunction="sum" dataDxfId="333" totalsRowDxfId="332"/>
    <tableColumn id="11" xr3:uid="{00000000-0010-0000-0200-00000B000000}" name="Bemerkung " dataDxfId="331" totalsRowDxfId="330"/>
    <tableColumn id="21" xr3:uid="{00000000-0010-0000-0200-000015000000}" name="2026" dataDxfId="329" totalsRowDxfId="328"/>
    <tableColumn id="12" xr3:uid="{00000000-0010-0000-0200-00000C000000}" name="Kalkulation  " dataDxfId="327" totalsRowDxfId="326"/>
    <tableColumn id="13" xr3:uid="{00000000-0010-0000-0200-00000D000000}" name="Einnahmen  " dataDxfId="325" totalsRowDxfId="324"/>
    <tableColumn id="14" xr3:uid="{00000000-0010-0000-0200-00000E000000}" name="Ausgaben  " totalsRowFunction="sum" dataDxfId="323" totalsRowDxfId="322"/>
    <tableColumn id="15" xr3:uid="{00000000-0010-0000-0200-00000F000000}" name="Bemerkung  " dataDxfId="321" totalsRowDxfId="320"/>
    <tableColumn id="22" xr3:uid="{00000000-0010-0000-0200-000016000000}" name="2027" dataDxfId="319" totalsRowDxfId="318"/>
    <tableColumn id="16" xr3:uid="{00000000-0010-0000-0200-000010000000}" name=" " dataDxfId="317" totalsRowDxfId="316"/>
    <tableColumn id="17" xr3:uid="{00000000-0010-0000-0200-000011000000}" name="Einnahmen   " dataDxfId="315" totalsRowDxfId="314"/>
    <tableColumn id="18" xr3:uid="{00000000-0010-0000-0200-000012000000}" name="Ausgaben   " totalsRowFunction="sum" dataDxfId="313" totalsRowDxfId="312">
      <calculatedColumnFormula>ROUND(SUM(F85,K85,P85),2)</calculatedColumnFormula>
    </tableColumn>
  </tableColumns>
  <tableStyleInfo name="Tabellenformat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elle2567" displayName="Tabelle2567" ref="A113:U138" totalsRowCount="1" headerRowDxfId="311" dataDxfId="309" totalsRowDxfId="307" headerRowBorderDxfId="310" tableBorderDxfId="308" totalsRowBorderDxfId="306">
  <autoFilter ref="A113:U137" xr:uid="{00000000-0009-0000-0100-000006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xr3:uid="{00000000-0010-0000-0300-000001000000}" name="Finanz-_x000a_plan-_x000a_nummer" totalsRowLabel="Zwischensumme" dataDxfId="305" totalsRowDxfId="304"/>
    <tableColumn id="2" xr3:uid="{00000000-0010-0000-0300-000002000000}" name="Ausgabe-/Einnahmeart" dataDxfId="303" totalsRowDxfId="302">
      <calculatedColumnFormula>IFERROR(IF(A114="","",VLOOKUP(A114,Legende[],2,FALSE)),"Bitte Legende nutzen!")</calculatedColumnFormula>
    </tableColumn>
    <tableColumn id="3" xr3:uid="{00000000-0010-0000-0300-000003000000}" name="Bezeichnung" dataDxfId="301" totalsRowDxfId="300"/>
    <tableColumn id="4" xr3:uid="{00000000-0010-0000-0300-000004000000}" name="Kalkulation" dataDxfId="299" totalsRowDxfId="298"/>
    <tableColumn id="5" xr3:uid="{00000000-0010-0000-0300-000005000000}" name="Einnahmen" dataDxfId="297" totalsRowDxfId="296" dataCellStyle="Währung"/>
    <tableColumn id="6" xr3:uid="{00000000-0010-0000-0300-000006000000}" name="Ausgaben" totalsRowFunction="sum" dataDxfId="295" totalsRowDxfId="294" dataCellStyle="Währung"/>
    <tableColumn id="7" xr3:uid="{00000000-0010-0000-0300-000007000000}" name="Bemerkung" dataDxfId="293" totalsRowDxfId="292"/>
    <tableColumn id="20" xr3:uid="{00000000-0010-0000-0300-000014000000}" name="2025" dataDxfId="291" totalsRowDxfId="290"/>
    <tableColumn id="8" xr3:uid="{00000000-0010-0000-0300-000008000000}" name="Kalkulation " dataDxfId="289" totalsRowDxfId="288"/>
    <tableColumn id="9" xr3:uid="{00000000-0010-0000-0300-000009000000}" name="Einnahmen " dataDxfId="287" totalsRowDxfId="286"/>
    <tableColumn id="10" xr3:uid="{00000000-0010-0000-0300-00000A000000}" name="Ausgaben " totalsRowFunction="sum" dataDxfId="285" totalsRowDxfId="284"/>
    <tableColumn id="11" xr3:uid="{00000000-0010-0000-0300-00000B000000}" name="Bemerkung " dataDxfId="283" totalsRowDxfId="282"/>
    <tableColumn id="21" xr3:uid="{00000000-0010-0000-0300-000015000000}" name="2026" dataDxfId="281" totalsRowDxfId="280"/>
    <tableColumn id="12" xr3:uid="{00000000-0010-0000-0300-00000C000000}" name="Kalkulation  " dataDxfId="279" totalsRowDxfId="278"/>
    <tableColumn id="13" xr3:uid="{00000000-0010-0000-0300-00000D000000}" name="Einnahmen  " dataDxfId="277" totalsRowDxfId="276"/>
    <tableColumn id="14" xr3:uid="{00000000-0010-0000-0300-00000E000000}" name="Ausgaben  " totalsRowFunction="sum" dataDxfId="275" totalsRowDxfId="274"/>
    <tableColumn id="15" xr3:uid="{00000000-0010-0000-0300-00000F000000}" name="Bemerkung  " dataDxfId="273" totalsRowDxfId="272"/>
    <tableColumn id="22" xr3:uid="{00000000-0010-0000-0300-000016000000}" name="2027" dataDxfId="271" totalsRowDxfId="270"/>
    <tableColumn id="16" xr3:uid="{00000000-0010-0000-0300-000010000000}" name=" " dataDxfId="269" totalsRowDxfId="268"/>
    <tableColumn id="17" xr3:uid="{00000000-0010-0000-0300-000011000000}" name="Einnahmen   " dataDxfId="267" totalsRowDxfId="266"/>
    <tableColumn id="18" xr3:uid="{00000000-0010-0000-0300-000012000000}" name="Ausgaben   " totalsRowFunction="sum" dataDxfId="265">
      <calculatedColumnFormula>ROUND(SUM(F114,K114,P114),2)</calculatedColumnFormula>
    </tableColumn>
  </tableColumns>
  <tableStyleInfo name="Tabellenformat 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abelle2569" displayName="Tabelle2569" ref="A142:U167" totalsRowCount="1" headerRowDxfId="264" dataDxfId="262" totalsRowDxfId="260" headerRowBorderDxfId="263" tableBorderDxfId="261" totalsRowBorderDxfId="259">
  <autoFilter ref="A142:U166" xr:uid="{00000000-0009-0000-0100-000008000000}"/>
  <tableColumns count="21">
    <tableColumn id="1" xr3:uid="{00000000-0010-0000-0400-000001000000}" name="Finanz-_x000a_plan-_x000a_nummer" totalsRowLabel="Zwischensumme" dataDxfId="258" totalsRowDxfId="257"/>
    <tableColumn id="2" xr3:uid="{00000000-0010-0000-0400-000002000000}" name="Ausgabe-/Einnahmeart" dataDxfId="256" totalsRowDxfId="255">
      <calculatedColumnFormula>IFERROR(IF(A143="","",VLOOKUP(A143,Legende[],2,FALSE)),"Bitte Legende nutzen!")</calculatedColumnFormula>
    </tableColumn>
    <tableColumn id="3" xr3:uid="{00000000-0010-0000-0400-000003000000}" name="Bezeichnung" dataDxfId="254" totalsRowDxfId="253"/>
    <tableColumn id="4" xr3:uid="{00000000-0010-0000-0400-000004000000}" name="Kalkulation" dataDxfId="252" totalsRowDxfId="251"/>
    <tableColumn id="5" xr3:uid="{00000000-0010-0000-0400-000005000000}" name="Einnahmen" dataDxfId="250" totalsRowDxfId="249" dataCellStyle="Währung"/>
    <tableColumn id="6" xr3:uid="{00000000-0010-0000-0400-000006000000}" name="Ausgaben" totalsRowFunction="sum" dataDxfId="248" totalsRowDxfId="247" dataCellStyle="Währung"/>
    <tableColumn id="7" xr3:uid="{00000000-0010-0000-0400-000007000000}" name="Bemerkung" dataDxfId="246" totalsRowDxfId="245"/>
    <tableColumn id="20" xr3:uid="{00000000-0010-0000-0400-000014000000}" name="2025" dataDxfId="244" totalsRowDxfId="243"/>
    <tableColumn id="8" xr3:uid="{00000000-0010-0000-0400-000008000000}" name="Kalkulation " dataDxfId="242" totalsRowDxfId="241"/>
    <tableColumn id="9" xr3:uid="{00000000-0010-0000-0400-000009000000}" name="Einnahmen " dataDxfId="240" totalsRowDxfId="239"/>
    <tableColumn id="10" xr3:uid="{00000000-0010-0000-0400-00000A000000}" name="Ausgaben " totalsRowFunction="sum" dataDxfId="238" totalsRowDxfId="237"/>
    <tableColumn id="11" xr3:uid="{00000000-0010-0000-0400-00000B000000}" name="Bemerkung " dataDxfId="236" totalsRowDxfId="235"/>
    <tableColumn id="21" xr3:uid="{00000000-0010-0000-0400-000015000000}" name="2026" dataDxfId="234" totalsRowDxfId="233"/>
    <tableColumn id="12" xr3:uid="{00000000-0010-0000-0400-00000C000000}" name="Kalkulation  " dataDxfId="232" totalsRowDxfId="231"/>
    <tableColumn id="13" xr3:uid="{00000000-0010-0000-0400-00000D000000}" name="Einnahmen  " dataDxfId="230" totalsRowDxfId="229"/>
    <tableColumn id="14" xr3:uid="{00000000-0010-0000-0400-00000E000000}" name="Ausgaben  " totalsRowFunction="sum" dataDxfId="228" totalsRowDxfId="227"/>
    <tableColumn id="15" xr3:uid="{00000000-0010-0000-0400-00000F000000}" name="Bemerkung  " dataDxfId="226" totalsRowDxfId="225"/>
    <tableColumn id="22" xr3:uid="{00000000-0010-0000-0400-000016000000}" name="2027" dataDxfId="224" totalsRowDxfId="223"/>
    <tableColumn id="16" xr3:uid="{00000000-0010-0000-0400-000010000000}" name=" " dataDxfId="222" totalsRowDxfId="221"/>
    <tableColumn id="17" xr3:uid="{00000000-0010-0000-0400-000011000000}" name="Einnahmen   " dataDxfId="220" totalsRowDxfId="219"/>
    <tableColumn id="18" xr3:uid="{00000000-0010-0000-0400-000012000000}" name="Ausgaben   " totalsRowFunction="sum" dataDxfId="218">
      <calculatedColumnFormula>ROUND(SUM(F143,K143,P143),2)</calculatedColumnFormula>
    </tableColumn>
  </tableColumns>
  <tableStyleInfo name="Tabellenformat 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le210" displayName="Tabelle210" ref="A23:U48" totalsRowCount="1" headerRowDxfId="217" dataDxfId="215" totalsRowDxfId="213" headerRowBorderDxfId="216" tableBorderDxfId="214" totalsRowBorderDxfId="212">
  <autoFilter ref="A23:U47" xr:uid="{00000000-0009-0000-0100-000009000000}"/>
  <tableColumns count="21">
    <tableColumn id="1" xr3:uid="{00000000-0010-0000-0500-000001000000}" name="Finanz-_x000a_plan-_x000a_nummer" totalsRowLabel="Zwischensumme" dataDxfId="211" totalsRowDxfId="20"/>
    <tableColumn id="2" xr3:uid="{00000000-0010-0000-0500-000002000000}" name="Ausgabe-/Einnahmeart" dataDxfId="210" totalsRowDxfId="19">
      <calculatedColumnFormula>IFERROR(IF(A24="","",VLOOKUP(A24,Legende[],2,FALSE)),"Bitte Legende nutzen!")</calculatedColumnFormula>
    </tableColumn>
    <tableColumn id="3" xr3:uid="{00000000-0010-0000-0500-000003000000}" name="Bezeichnung" dataDxfId="209" totalsRowDxfId="18"/>
    <tableColumn id="4" xr3:uid="{00000000-0010-0000-0500-000004000000}" name="Kalkulation" dataDxfId="208" totalsRowDxfId="17"/>
    <tableColumn id="5" xr3:uid="{00000000-0010-0000-0500-000005000000}" name="Einnahmen" totalsRowFunction="sum" dataDxfId="207" totalsRowDxfId="16" dataCellStyle="Währung"/>
    <tableColumn id="6" xr3:uid="{00000000-0010-0000-0500-000006000000}" name="Ausgaben" dataDxfId="206" totalsRowDxfId="15" dataCellStyle="Währung"/>
    <tableColumn id="7" xr3:uid="{00000000-0010-0000-0500-000007000000}" name="Bemerkung" dataDxfId="205" totalsRowDxfId="14"/>
    <tableColumn id="20" xr3:uid="{00000000-0010-0000-0500-000014000000}" name="2025" dataDxfId="204" totalsRowDxfId="13"/>
    <tableColumn id="8" xr3:uid="{00000000-0010-0000-0500-000008000000}" name="Kalkulation " dataDxfId="203" totalsRowDxfId="12"/>
    <tableColumn id="9" xr3:uid="{00000000-0010-0000-0500-000009000000}" name="Einnahmen " totalsRowFunction="sum" dataDxfId="202" totalsRowDxfId="11"/>
    <tableColumn id="10" xr3:uid="{00000000-0010-0000-0500-00000A000000}" name="Ausgaben " dataDxfId="201" totalsRowDxfId="10"/>
    <tableColumn id="11" xr3:uid="{00000000-0010-0000-0500-00000B000000}" name="Bemerkung " dataDxfId="200" totalsRowDxfId="9"/>
    <tableColumn id="21" xr3:uid="{00000000-0010-0000-0500-000015000000}" name="2026" dataDxfId="199" totalsRowDxfId="8"/>
    <tableColumn id="12" xr3:uid="{00000000-0010-0000-0500-00000C000000}" name="Kalkulation  " dataDxfId="198" totalsRowDxfId="7"/>
    <tableColumn id="13" xr3:uid="{00000000-0010-0000-0500-00000D000000}" name="Einnahmen  " totalsRowFunction="sum" dataDxfId="197" totalsRowDxfId="6"/>
    <tableColumn id="14" xr3:uid="{00000000-0010-0000-0500-00000E000000}" name="Ausgaben  " dataDxfId="196" totalsRowDxfId="5"/>
    <tableColumn id="15" xr3:uid="{00000000-0010-0000-0500-00000F000000}" name="Bemerkung  " dataDxfId="195" totalsRowDxfId="4"/>
    <tableColumn id="22" xr3:uid="{00000000-0010-0000-0500-000016000000}" name="2027" dataDxfId="194" totalsRowDxfId="3"/>
    <tableColumn id="16" xr3:uid="{00000000-0010-0000-0500-000010000000}" name=" " dataDxfId="193" totalsRowDxfId="2"/>
    <tableColumn id="17" xr3:uid="{00000000-0010-0000-0500-000011000000}" name="Einnahmen   " totalsRowFunction="sum" dataDxfId="192" totalsRowDxfId="1">
      <calculatedColumnFormula>ROUND(SUM(E24,J24,O24),2)</calculatedColumnFormula>
    </tableColumn>
    <tableColumn id="18" xr3:uid="{00000000-0010-0000-0500-000012000000}" name="Ausgaben   " dataDxfId="191" totalsRowDxfId="0"/>
  </tableColumns>
  <tableStyleInfo name="Tabellenformat 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6000000}" name="Tabelle2511" displayName="Tabelle2511" ref="A52:U77" totalsRowCount="1" headerRowDxfId="190" dataDxfId="188" totalsRowDxfId="186" headerRowBorderDxfId="189" tableBorderDxfId="187" totalsRowBorderDxfId="185">
  <autoFilter ref="A52:U76" xr:uid="{00000000-0009-0000-0100-00000A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xr3:uid="{00000000-0010-0000-0600-000001000000}" name="Finanz-_x000a_plan-_x000a_nummer" totalsRowLabel="Zwischensumme" dataDxfId="184" totalsRowDxfId="183"/>
    <tableColumn id="2" xr3:uid="{00000000-0010-0000-0600-000002000000}" name="Ausgabe-/Einnahmeart" dataDxfId="182" totalsRowDxfId="181">
      <calculatedColumnFormula>IFERROR(IF(A53="","",VLOOKUP(A53,Legende[],2,FALSE)),"Bitte Legende nutzen!")</calculatedColumnFormula>
    </tableColumn>
    <tableColumn id="3" xr3:uid="{00000000-0010-0000-0600-000003000000}" name="Bezeichnung" dataDxfId="180" totalsRowDxfId="179"/>
    <tableColumn id="4" xr3:uid="{00000000-0010-0000-0600-000004000000}" name="Kalkulation" dataDxfId="178" totalsRowDxfId="177"/>
    <tableColumn id="5" xr3:uid="{00000000-0010-0000-0600-000005000000}" name="Einnahmen" dataDxfId="176" totalsRowDxfId="175" dataCellStyle="Währung"/>
    <tableColumn id="6" xr3:uid="{00000000-0010-0000-0600-000006000000}" name="Ausgaben" totalsRowFunction="sum" dataDxfId="174" totalsRowDxfId="173" dataCellStyle="Währung"/>
    <tableColumn id="7" xr3:uid="{00000000-0010-0000-0600-000007000000}" name="Bemerkung" dataDxfId="172" totalsRowDxfId="171"/>
    <tableColumn id="20" xr3:uid="{00000000-0010-0000-0600-000014000000}" name="2025" dataDxfId="170" totalsRowDxfId="169"/>
    <tableColumn id="8" xr3:uid="{00000000-0010-0000-0600-000008000000}" name="Kalkulation " dataDxfId="168" totalsRowDxfId="167"/>
    <tableColumn id="9" xr3:uid="{00000000-0010-0000-0600-000009000000}" name="Einnahmen " dataDxfId="166" totalsRowDxfId="165"/>
    <tableColumn id="10" xr3:uid="{00000000-0010-0000-0600-00000A000000}" name="Ausgaben " totalsRowFunction="sum" dataDxfId="164" totalsRowDxfId="163"/>
    <tableColumn id="11" xr3:uid="{00000000-0010-0000-0600-00000B000000}" name="Bemerkung " dataDxfId="162" totalsRowDxfId="161"/>
    <tableColumn id="21" xr3:uid="{00000000-0010-0000-0600-000015000000}" name="2026" dataDxfId="160" totalsRowDxfId="159"/>
    <tableColumn id="12" xr3:uid="{00000000-0010-0000-0600-00000C000000}" name="Kalkulation  " dataDxfId="158" totalsRowDxfId="157"/>
    <tableColumn id="13" xr3:uid="{00000000-0010-0000-0600-00000D000000}" name="Einnahmen  " dataDxfId="156" totalsRowDxfId="155"/>
    <tableColumn id="14" xr3:uid="{00000000-0010-0000-0600-00000E000000}" name="Ausgaben  " totalsRowFunction="sum" dataDxfId="154" totalsRowDxfId="153"/>
    <tableColumn id="15" xr3:uid="{00000000-0010-0000-0600-00000F000000}" name="Bemerkung  " dataDxfId="152" totalsRowDxfId="151"/>
    <tableColumn id="22" xr3:uid="{00000000-0010-0000-0600-000016000000}" name="2027" dataDxfId="150" totalsRowDxfId="149"/>
    <tableColumn id="16" xr3:uid="{00000000-0010-0000-0600-000010000000}" name=" " dataDxfId="148" totalsRowDxfId="147"/>
    <tableColumn id="17" xr3:uid="{00000000-0010-0000-0600-000011000000}" name="Einnahmen   " dataDxfId="146" totalsRowDxfId="145"/>
    <tableColumn id="18" xr3:uid="{00000000-0010-0000-0600-000012000000}" name="Ausgaben   " totalsRowFunction="sum" dataDxfId="144" totalsRowDxfId="143">
      <calculatedColumnFormula>ROUND(SUM(F53,K53,P53),2)</calculatedColumnFormula>
    </tableColumn>
  </tableColumns>
  <tableStyleInfo name="Tabellenformat 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7000000}" name="Tabelle25612" displayName="Tabelle25612" ref="A81:U106" totalsRowCount="1" headerRowDxfId="142" dataDxfId="140" totalsRowDxfId="138" headerRowBorderDxfId="141" tableBorderDxfId="139" totalsRowBorderDxfId="137">
  <autoFilter ref="A81:U105" xr:uid="{00000000-0009-0000-0100-00000B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xr3:uid="{00000000-0010-0000-0700-000001000000}" name="Finanz-_x000a_plan-_x000a_nummer" totalsRowLabel="Zwischensumme" dataDxfId="136" totalsRowDxfId="135"/>
    <tableColumn id="2" xr3:uid="{00000000-0010-0000-0700-000002000000}" name="Ausgabe-/Einnahmeart" dataDxfId="134" totalsRowDxfId="133">
      <calculatedColumnFormula>IFERROR(IF(A82="","",VLOOKUP(A82,Legende[],2,FALSE)),"Bitte Legende nutzen!")</calculatedColumnFormula>
    </tableColumn>
    <tableColumn id="3" xr3:uid="{00000000-0010-0000-0700-000003000000}" name="Bezeichnung" dataDxfId="132" totalsRowDxfId="131"/>
    <tableColumn id="4" xr3:uid="{00000000-0010-0000-0700-000004000000}" name="Kalkulation" dataDxfId="130" totalsRowDxfId="129"/>
    <tableColumn id="5" xr3:uid="{00000000-0010-0000-0700-000005000000}" name="Einnahmen" dataDxfId="128" totalsRowDxfId="127" dataCellStyle="Währung"/>
    <tableColumn id="6" xr3:uid="{00000000-0010-0000-0700-000006000000}" name="Ausgaben" totalsRowFunction="sum" dataDxfId="126" totalsRowDxfId="125" dataCellStyle="Währung"/>
    <tableColumn id="7" xr3:uid="{00000000-0010-0000-0700-000007000000}" name="Bemerkung" dataDxfId="124" totalsRowDxfId="123"/>
    <tableColumn id="20" xr3:uid="{00000000-0010-0000-0700-000014000000}" name="2025" dataDxfId="122" totalsRowDxfId="121"/>
    <tableColumn id="8" xr3:uid="{00000000-0010-0000-0700-000008000000}" name="Kalkulation " dataDxfId="120" totalsRowDxfId="119"/>
    <tableColumn id="9" xr3:uid="{00000000-0010-0000-0700-000009000000}" name="Einnahmen " dataDxfId="118" totalsRowDxfId="117"/>
    <tableColumn id="10" xr3:uid="{00000000-0010-0000-0700-00000A000000}" name="Ausgaben " totalsRowFunction="sum" dataDxfId="116" totalsRowDxfId="115"/>
    <tableColumn id="11" xr3:uid="{00000000-0010-0000-0700-00000B000000}" name="Bemerkung " dataDxfId="114" totalsRowDxfId="113"/>
    <tableColumn id="21" xr3:uid="{00000000-0010-0000-0700-000015000000}" name="2026" dataDxfId="112" totalsRowDxfId="111"/>
    <tableColumn id="12" xr3:uid="{00000000-0010-0000-0700-00000C000000}" name="Kalkulation  " dataDxfId="110" totalsRowDxfId="109"/>
    <tableColumn id="13" xr3:uid="{00000000-0010-0000-0700-00000D000000}" name="Einnahmen  " dataDxfId="108" totalsRowDxfId="107"/>
    <tableColumn id="14" xr3:uid="{00000000-0010-0000-0700-00000E000000}" name="Ausgaben  " totalsRowFunction="sum" dataDxfId="106" totalsRowDxfId="105"/>
    <tableColumn id="15" xr3:uid="{00000000-0010-0000-0700-00000F000000}" name="Bemerkung  " dataDxfId="104" totalsRowDxfId="103"/>
    <tableColumn id="22" xr3:uid="{00000000-0010-0000-0700-000016000000}" name="2027" dataDxfId="102" totalsRowDxfId="101"/>
    <tableColumn id="16" xr3:uid="{00000000-0010-0000-0700-000010000000}" name=" " dataDxfId="100" totalsRowDxfId="99"/>
    <tableColumn id="17" xr3:uid="{00000000-0010-0000-0700-000011000000}" name="Einnahmen   " dataDxfId="98" totalsRowDxfId="97"/>
    <tableColumn id="18" xr3:uid="{00000000-0010-0000-0700-000012000000}" name="Ausgaben   " totalsRowFunction="sum" dataDxfId="96" totalsRowDxfId="95">
      <calculatedColumnFormula>ROUND(SUM(F82,K82,P82),2)</calculatedColumnFormula>
    </tableColumn>
  </tableColumns>
  <tableStyleInfo name="Tabellenformat 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8000000}" name="Tabelle256713" displayName="Tabelle256713" ref="A110:U135" totalsRowCount="1" headerRowDxfId="94" dataDxfId="92" totalsRowDxfId="90" headerRowBorderDxfId="93" tableBorderDxfId="91" totalsRowBorderDxfId="89">
  <autoFilter ref="A110:U134" xr:uid="{00000000-0009-0000-0100-00000C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xr3:uid="{00000000-0010-0000-0800-000001000000}" name="Finanz-_x000a_plan-_x000a_nummer" totalsRowLabel="Zwischensumme" dataDxfId="88"/>
    <tableColumn id="2" xr3:uid="{00000000-0010-0000-0800-000002000000}" name="Ausgabe-/Einnahmeart" dataDxfId="87">
      <calculatedColumnFormula>IFERROR(IF(A111="","",VLOOKUP(A111,Legende[],2,FALSE)),"Bitte Legende nutzen!")</calculatedColumnFormula>
    </tableColumn>
    <tableColumn id="3" xr3:uid="{00000000-0010-0000-0800-000003000000}" name="Bezeichnung" dataDxfId="86"/>
    <tableColumn id="4" xr3:uid="{00000000-0010-0000-0800-000004000000}" name="Kalkulation" dataDxfId="85"/>
    <tableColumn id="5" xr3:uid="{00000000-0010-0000-0800-000005000000}" name="Einnahmen" dataDxfId="84" dataCellStyle="Währung"/>
    <tableColumn id="6" xr3:uid="{00000000-0010-0000-0800-000006000000}" name="Ausgaben" totalsRowFunction="sum" dataDxfId="83" dataCellStyle="Währung"/>
    <tableColumn id="7" xr3:uid="{00000000-0010-0000-0800-000007000000}" name="Bemerkung" dataDxfId="82"/>
    <tableColumn id="20" xr3:uid="{00000000-0010-0000-0800-000014000000}" name="2025" dataDxfId="81"/>
    <tableColumn id="8" xr3:uid="{00000000-0010-0000-0800-000008000000}" name="Kalkulation " dataDxfId="80"/>
    <tableColumn id="9" xr3:uid="{00000000-0010-0000-0800-000009000000}" name="Einnahmen " dataDxfId="79"/>
    <tableColumn id="10" xr3:uid="{00000000-0010-0000-0800-00000A000000}" name="Ausgaben " totalsRowFunction="sum" dataDxfId="78"/>
    <tableColumn id="11" xr3:uid="{00000000-0010-0000-0800-00000B000000}" name="Bemerkung " dataDxfId="77"/>
    <tableColumn id="21" xr3:uid="{00000000-0010-0000-0800-000015000000}" name="2026" dataDxfId="76"/>
    <tableColumn id="12" xr3:uid="{00000000-0010-0000-0800-00000C000000}" name="Kalkulation  " dataDxfId="75"/>
    <tableColumn id="13" xr3:uid="{00000000-0010-0000-0800-00000D000000}" name="Einnahmen  " dataDxfId="74"/>
    <tableColumn id="14" xr3:uid="{00000000-0010-0000-0800-00000E000000}" name="Ausgaben  " totalsRowFunction="sum" dataDxfId="73"/>
    <tableColumn id="15" xr3:uid="{00000000-0010-0000-0800-00000F000000}" name="Bemerkung  " dataDxfId="72"/>
    <tableColumn id="22" xr3:uid="{00000000-0010-0000-0800-000016000000}" name="2027" dataDxfId="71"/>
    <tableColumn id="16" xr3:uid="{00000000-0010-0000-0800-000010000000}" name=" " dataDxfId="70" totalsRowDxfId="69"/>
    <tableColumn id="17" xr3:uid="{00000000-0010-0000-0800-000011000000}" name="Einnahmen   " dataDxfId="68" totalsRowDxfId="67"/>
    <tableColumn id="18" xr3:uid="{00000000-0010-0000-0800-000012000000}" name="Ausgaben   " totalsRowFunction="sum" dataDxfId="66" totalsRowDxfId="65">
      <calculatedColumnFormula>ROUND(SUM(F111,K111,P111),2)</calculatedColumnFormula>
    </tableColumn>
  </tableColumns>
  <tableStyleInfo name="Tabellenformat 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9000000}" name="Tabelle256914" displayName="Tabelle256914" ref="A139:U164" totalsRowCount="1" headerRowDxfId="64" dataDxfId="62" totalsRowDxfId="60" headerRowBorderDxfId="63" tableBorderDxfId="61" totalsRowBorderDxfId="59">
  <autoFilter ref="A139:U163" xr:uid="{00000000-0009-0000-0100-00000D000000}"/>
  <tableColumns count="21">
    <tableColumn id="1" xr3:uid="{00000000-0010-0000-0900-000001000000}" name="Finanz-_x000a_plan-_x000a_nummer" totalsRowLabel="Zwischensumme" dataDxfId="58"/>
    <tableColumn id="2" xr3:uid="{00000000-0010-0000-0900-000002000000}" name="Ausgabe-/Einnahmeart" dataDxfId="57">
      <calculatedColumnFormula>IFERROR(IF(A140="","",VLOOKUP(A140,Legende[],2,FALSE)),"Bitte Legende nutzen!")</calculatedColumnFormula>
    </tableColumn>
    <tableColumn id="3" xr3:uid="{00000000-0010-0000-0900-000003000000}" name="Bezeichnung" dataDxfId="56"/>
    <tableColumn id="4" xr3:uid="{00000000-0010-0000-0900-000004000000}" name="Kalkulation" dataDxfId="55"/>
    <tableColumn id="5" xr3:uid="{00000000-0010-0000-0900-000005000000}" name="Einnahmen" dataDxfId="54" dataCellStyle="Währung"/>
    <tableColumn id="6" xr3:uid="{00000000-0010-0000-0900-000006000000}" name="Ausgaben" totalsRowFunction="sum" dataDxfId="53" dataCellStyle="Währung"/>
    <tableColumn id="7" xr3:uid="{00000000-0010-0000-0900-000007000000}" name="Bemerkung" dataDxfId="52"/>
    <tableColumn id="20" xr3:uid="{00000000-0010-0000-0900-000014000000}" name="2025" dataDxfId="51"/>
    <tableColumn id="8" xr3:uid="{00000000-0010-0000-0900-000008000000}" name="Kalkulation " dataDxfId="50"/>
    <tableColumn id="9" xr3:uid="{00000000-0010-0000-0900-000009000000}" name="Einnahmen " dataDxfId="49"/>
    <tableColumn id="10" xr3:uid="{00000000-0010-0000-0900-00000A000000}" name="Ausgaben " totalsRowFunction="sum" dataDxfId="48"/>
    <tableColumn id="11" xr3:uid="{00000000-0010-0000-0900-00000B000000}" name="Bemerkung " dataDxfId="47"/>
    <tableColumn id="21" xr3:uid="{00000000-0010-0000-0900-000015000000}" name="2026" dataDxfId="46"/>
    <tableColumn id="12" xr3:uid="{00000000-0010-0000-0900-00000C000000}" name="Kalkulation  " dataDxfId="45"/>
    <tableColumn id="13" xr3:uid="{00000000-0010-0000-0900-00000D000000}" name="Einnahmen  " dataDxfId="44"/>
    <tableColumn id="14" xr3:uid="{00000000-0010-0000-0900-00000E000000}" name="Ausgaben  " totalsRowFunction="sum" dataDxfId="43"/>
    <tableColumn id="15" xr3:uid="{00000000-0010-0000-0900-00000F000000}" name="Bemerkung  " dataDxfId="42"/>
    <tableColumn id="22" xr3:uid="{00000000-0010-0000-0900-000016000000}" name="2027" dataDxfId="41"/>
    <tableColumn id="16" xr3:uid="{00000000-0010-0000-0900-000010000000}" name=" " dataDxfId="40" totalsRowDxfId="39"/>
    <tableColumn id="17" xr3:uid="{00000000-0010-0000-0900-000011000000}" name="Einnahmen   " dataDxfId="38" totalsRowDxfId="37"/>
    <tableColumn id="18" xr3:uid="{00000000-0010-0000-0900-000012000000}" name="Ausgaben   " totalsRowFunction="sum" dataDxfId="36" totalsRowDxfId="35">
      <calculatedColumnFormula>ROUND(SUM(F140,K140,P140),2)</calculatedColumnFormula>
    </tableColumn>
  </tableColumns>
  <tableStyleInfo name="Tabellenformat 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A000000}" name="Legende" displayName="Legende" ref="B2:C26" totalsRowShown="0" headerRowDxfId="34" dataDxfId="33" tableBorderDxfId="32">
  <autoFilter ref="B2:C26" xr:uid="{00000000-0009-0000-0100-000007000000}"/>
  <tableColumns count="2">
    <tableColumn id="1" xr3:uid="{00000000-0010-0000-0A00-000001000000}" name="Spalte1" dataDxfId="31"/>
    <tableColumn id="2" xr3:uid="{00000000-0010-0000-0A00-000002000000}" name="Spalte2" dataDxfId="30"/>
  </tableColumns>
  <tableStyleInfo name="TableStyleLight14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B000000}" name="Tabelle3" displayName="Tabelle3" ref="A88:B189" totalsRowShown="0" headerRowDxfId="29" dataDxfId="27" headerRowBorderDxfId="28" tableBorderDxfId="26" totalsRowBorderDxfId="25">
  <autoFilter ref="A88:B189" xr:uid="{00000000-0009-0000-0100-000003000000}"/>
  <tableColumns count="2">
    <tableColumn id="8" xr3:uid="{00000000-0010-0000-0B00-000008000000}" name="Dropdown" dataDxfId="24">
      <calculatedColumnFormula>IFERROR(INDEX(B:B,_xlfn.AGGREGATE(15,6,ROW(B$3:B$26)/(A$3:A$26&lt;&gt;"x")/(B$3:B$26&lt;&gt;""),ROW(INDIRECT(B89)))),"")</calculatedColumnFormula>
    </tableColumn>
    <tableColumn id="9" xr3:uid="{00000000-0010-0000-0B00-000009000000}" name="Hilfsspalte" dataDxfId="23"/>
  </tableColumns>
  <tableStyleInfo name="Tabellenformat 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5.xml"/><Relationship Id="rId3" Type="http://schemas.openxmlformats.org/officeDocument/2006/relationships/vmlDrawing" Target="../drawings/vmlDrawing1.vml"/><Relationship Id="rId7" Type="http://schemas.openxmlformats.org/officeDocument/2006/relationships/table" Target="../tables/table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3.xml"/><Relationship Id="rId5" Type="http://schemas.openxmlformats.org/officeDocument/2006/relationships/table" Target="../tables/table2.xml"/><Relationship Id="rId4" Type="http://schemas.openxmlformats.org/officeDocument/2006/relationships/table" Target="../tables/table1.xml"/><Relationship Id="rId9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9.xml"/><Relationship Id="rId3" Type="http://schemas.openxmlformats.org/officeDocument/2006/relationships/drawing" Target="../drawings/drawing3.xml"/><Relationship Id="rId7" Type="http://schemas.openxmlformats.org/officeDocument/2006/relationships/table" Target="../tables/table8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max.mustermann@muster.de" TargetMode="External"/><Relationship Id="rId6" Type="http://schemas.openxmlformats.org/officeDocument/2006/relationships/table" Target="../tables/table7.xml"/><Relationship Id="rId5" Type="http://schemas.openxmlformats.org/officeDocument/2006/relationships/table" Target="../tables/table6.xml"/><Relationship Id="rId10" Type="http://schemas.openxmlformats.org/officeDocument/2006/relationships/comments" Target="../comments2.xml"/><Relationship Id="rId4" Type="http://schemas.openxmlformats.org/officeDocument/2006/relationships/vmlDrawing" Target="../drawings/vmlDrawing2.vml"/><Relationship Id="rId9" Type="http://schemas.openxmlformats.org/officeDocument/2006/relationships/table" Target="../tables/table10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omments" Target="../comments3.xml"/><Relationship Id="rId5" Type="http://schemas.openxmlformats.org/officeDocument/2006/relationships/table" Target="../tables/table12.xml"/><Relationship Id="rId4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theme="7" tint="0.79998168889431442"/>
    <pageSetUpPr fitToPage="1"/>
  </sheetPr>
  <dimension ref="A1:K66"/>
  <sheetViews>
    <sheetView workbookViewId="0">
      <selection activeCell="I68" sqref="I68"/>
    </sheetView>
  </sheetViews>
  <sheetFormatPr baseColWidth="10" defaultColWidth="11.42578125" defaultRowHeight="15" x14ac:dyDescent="0.25"/>
  <cols>
    <col min="1" max="1" width="3.42578125" style="1" customWidth="1"/>
    <col min="2" max="2" width="24.42578125" style="1" customWidth="1"/>
    <col min="3" max="3" width="17.140625" style="1" customWidth="1"/>
    <col min="4" max="4" width="24.85546875" style="1" customWidth="1"/>
    <col min="5" max="9" width="11.42578125" style="1"/>
    <col min="10" max="10" width="10.140625" style="1" customWidth="1"/>
    <col min="11" max="11" width="8.140625" style="1" customWidth="1"/>
    <col min="12" max="16384" width="11.42578125" style="1"/>
  </cols>
  <sheetData>
    <row r="1" spans="11:11" x14ac:dyDescent="0.25">
      <c r="K1" s="24"/>
    </row>
    <row r="5" spans="11:11" ht="15" customHeight="1" x14ac:dyDescent="0.25"/>
    <row r="66" spans="1:1" x14ac:dyDescent="0.25">
      <c r="A66" s="1" t="s">
        <v>269</v>
      </c>
    </row>
  </sheetData>
  <sheetProtection algorithmName="SHA-512" hashValue="rsr5hOJS0PSacI/vJ7wfMRNhOX0qfm9WBUp+HH3Odjvo7qrdAJUj2RHgzy/oAmkhIufWc4HAqTjcAGumdgzccQ==" saltValue="fSGH+lIuY48eiNUsNrbrEg==" spinCount="100000" sheet="1" objects="1" scenarios="1" selectLockedCells="1" selectUnlockedCells="1"/>
  <pageMargins left="0.23622047244094491" right="0.23622047244094491" top="0.74803149606299213" bottom="0.74803149606299213" header="0.31496062992125984" footer="0.31496062992125984"/>
  <pageSetup paperSize="9" scale="72" fitToHeight="0" orientation="portrait" r:id="rId1"/>
  <rowBreaks count="1" manualBreakCount="1">
    <brk id="54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tabColor rgb="FF92D050"/>
    <pageSetUpPr fitToPage="1"/>
  </sheetPr>
  <dimension ref="A1:AB167"/>
  <sheetViews>
    <sheetView showGridLines="0" tabSelected="1" zoomScale="80" zoomScaleNormal="80" workbookViewId="0">
      <selection activeCell="N3" sqref="N3"/>
    </sheetView>
  </sheetViews>
  <sheetFormatPr baseColWidth="10" defaultColWidth="11.42578125" defaultRowHeight="14.25" outlineLevelCol="1" x14ac:dyDescent="0.2"/>
  <cols>
    <col min="1" max="1" width="10.42578125" style="2" customWidth="1"/>
    <col min="2" max="2" width="43.85546875" style="2" customWidth="1"/>
    <col min="3" max="3" width="58.140625" style="2" customWidth="1"/>
    <col min="4" max="4" width="35.7109375" style="2" customWidth="1" outlineLevel="1"/>
    <col min="5" max="5" width="17.5703125" style="2" customWidth="1" outlineLevel="1"/>
    <col min="6" max="6" width="16.140625" style="2" customWidth="1" outlineLevel="1"/>
    <col min="7" max="7" width="35.7109375" style="2" customWidth="1" outlineLevel="1"/>
    <col min="8" max="8" width="3.7109375" style="2" customWidth="1"/>
    <col min="9" max="9" width="35.7109375" style="2" hidden="1" customWidth="1" outlineLevel="1"/>
    <col min="10" max="11" width="17.5703125" style="2" hidden="1" customWidth="1" outlineLevel="1"/>
    <col min="12" max="12" width="35.7109375" style="2" hidden="1" customWidth="1" outlineLevel="1"/>
    <col min="13" max="13" width="3.7109375" style="2" customWidth="1" collapsed="1"/>
    <col min="14" max="14" width="35.7109375" style="2" hidden="1" customWidth="1" outlineLevel="1"/>
    <col min="15" max="16" width="17.5703125" style="2" hidden="1" customWidth="1" outlineLevel="1"/>
    <col min="17" max="17" width="35.7109375" style="2" hidden="1" customWidth="1" outlineLevel="1"/>
    <col min="18" max="18" width="3.7109375" style="2" customWidth="1" collapsed="1"/>
    <col min="19" max="19" width="11.42578125" style="2" customWidth="1" outlineLevel="1"/>
    <col min="20" max="21" width="17.5703125" style="2" customWidth="1" outlineLevel="1"/>
    <col min="22" max="22" width="3.7109375" style="2" customWidth="1"/>
    <col min="23" max="16384" width="11.42578125" style="2"/>
  </cols>
  <sheetData>
    <row r="1" spans="1:28" ht="21" customHeight="1" x14ac:dyDescent="0.2">
      <c r="A1" s="166" t="s">
        <v>180</v>
      </c>
      <c r="B1" s="166"/>
      <c r="C1" s="166"/>
      <c r="D1" s="166"/>
      <c r="E1" s="166"/>
      <c r="F1" s="166"/>
      <c r="G1" s="8"/>
    </row>
    <row r="2" spans="1:28" ht="56.25" customHeight="1" x14ac:dyDescent="0.2">
      <c r="A2" s="166"/>
      <c r="B2" s="166"/>
      <c r="C2" s="166"/>
      <c r="D2" s="166"/>
      <c r="E2" s="166"/>
      <c r="F2" s="166"/>
      <c r="G2" s="8"/>
    </row>
    <row r="3" spans="1:28" ht="24.75" customHeight="1" x14ac:dyDescent="0.2">
      <c r="A3" s="87" t="s">
        <v>154</v>
      </c>
      <c r="B3" s="85"/>
      <c r="C3" s="85"/>
      <c r="D3" s="86"/>
      <c r="E3" s="86"/>
      <c r="F3" s="86"/>
      <c r="G3" s="86"/>
    </row>
    <row r="4" spans="1:28" ht="14.25" customHeight="1" x14ac:dyDescent="0.25">
      <c r="A4" s="159" t="s">
        <v>145</v>
      </c>
      <c r="B4" s="169"/>
      <c r="C4" s="100" t="s">
        <v>189</v>
      </c>
      <c r="D4" s="79"/>
      <c r="E4" s="79"/>
      <c r="F4" s="79"/>
      <c r="G4" s="79"/>
    </row>
    <row r="5" spans="1:28" ht="15" x14ac:dyDescent="0.25">
      <c r="A5" s="167" t="s">
        <v>152</v>
      </c>
      <c r="B5" s="168"/>
      <c r="C5" s="100"/>
      <c r="D5" s="79"/>
      <c r="E5" s="79"/>
      <c r="F5" s="79"/>
      <c r="G5" s="79"/>
      <c r="H5" s="7"/>
      <c r="I5" s="7"/>
      <c r="J5" s="7"/>
      <c r="K5" s="7"/>
      <c r="L5" s="7"/>
      <c r="M5" s="7"/>
      <c r="N5" s="7"/>
      <c r="O5" s="7"/>
    </row>
    <row r="6" spans="1:28" ht="15.75" x14ac:dyDescent="0.25">
      <c r="A6" s="26" t="s">
        <v>155</v>
      </c>
      <c r="B6" s="27"/>
      <c r="C6" s="84"/>
      <c r="D6" s="80"/>
      <c r="E6" s="80"/>
      <c r="F6" s="80"/>
      <c r="G6" s="80"/>
      <c r="H6" s="7"/>
      <c r="I6" s="7"/>
      <c r="J6" s="7"/>
      <c r="K6" s="7"/>
      <c r="L6" s="25"/>
      <c r="M6" s="7"/>
      <c r="N6" s="7"/>
      <c r="O6" s="7"/>
    </row>
    <row r="7" spans="1:28" ht="8.1" customHeight="1" x14ac:dyDescent="0.2">
      <c r="A7" s="25"/>
      <c r="B7" s="25"/>
      <c r="C7" s="4"/>
      <c r="D7" s="81"/>
      <c r="E7" s="81"/>
      <c r="F7" s="81"/>
      <c r="G7" s="81"/>
      <c r="H7" s="7"/>
      <c r="I7" s="7"/>
      <c r="J7" s="7"/>
      <c r="K7" s="7"/>
      <c r="L7" s="25"/>
      <c r="M7" s="7"/>
      <c r="N7" s="7"/>
      <c r="O7" s="7"/>
    </row>
    <row r="8" spans="1:28" ht="15" x14ac:dyDescent="0.25">
      <c r="A8" s="5" t="s">
        <v>151</v>
      </c>
      <c r="B8" s="6"/>
      <c r="C8" s="6"/>
      <c r="D8" s="81"/>
      <c r="E8" s="81"/>
      <c r="F8" s="81"/>
      <c r="G8" s="81"/>
      <c r="H8" s="7"/>
      <c r="I8" s="7"/>
      <c r="J8" s="7"/>
      <c r="K8" s="7"/>
      <c r="L8" s="25"/>
      <c r="M8" s="25"/>
      <c r="N8" s="25"/>
      <c r="O8" s="25"/>
    </row>
    <row r="9" spans="1:28" ht="15" customHeight="1" x14ac:dyDescent="0.25">
      <c r="A9" s="159" t="s">
        <v>146</v>
      </c>
      <c r="B9" s="160"/>
      <c r="C9" s="100"/>
      <c r="D9" s="79"/>
      <c r="E9" s="79"/>
      <c r="F9" s="79"/>
      <c r="G9" s="79"/>
      <c r="H9" s="7"/>
      <c r="I9" s="7"/>
      <c r="J9" s="7"/>
      <c r="K9" s="7"/>
      <c r="L9" s="25"/>
      <c r="M9" s="7"/>
      <c r="N9" s="7"/>
      <c r="O9" s="7"/>
    </row>
    <row r="10" spans="1:28" ht="27.75" customHeight="1" x14ac:dyDescent="0.25">
      <c r="A10" s="165" t="s">
        <v>147</v>
      </c>
      <c r="B10" s="160"/>
      <c r="C10" s="100"/>
      <c r="D10" s="79"/>
      <c r="E10" s="79"/>
      <c r="F10" s="79"/>
      <c r="G10" s="79"/>
      <c r="H10" s="7"/>
      <c r="I10" s="7"/>
      <c r="J10" s="7"/>
      <c r="K10" s="7"/>
      <c r="L10" s="7"/>
      <c r="M10" s="7"/>
      <c r="N10" s="7"/>
      <c r="O10" s="7"/>
      <c r="Y10" s="170" t="s">
        <v>187</v>
      </c>
      <c r="Z10" s="170"/>
      <c r="AA10" s="170"/>
      <c r="AB10" s="170"/>
    </row>
    <row r="11" spans="1:28" ht="27.75" customHeight="1" x14ac:dyDescent="0.25">
      <c r="A11" s="165" t="s">
        <v>148</v>
      </c>
      <c r="B11" s="160"/>
      <c r="C11" s="100"/>
      <c r="D11" s="79"/>
      <c r="E11" s="79"/>
      <c r="F11" s="79"/>
      <c r="G11" s="79"/>
      <c r="H11" s="7"/>
      <c r="I11" s="7"/>
      <c r="J11" s="7"/>
      <c r="K11" s="7"/>
      <c r="L11" s="7"/>
      <c r="M11" s="7"/>
      <c r="N11" s="7"/>
      <c r="O11" s="7"/>
      <c r="Y11" s="134" t="s">
        <v>188</v>
      </c>
    </row>
    <row r="12" spans="1:28" ht="15" x14ac:dyDescent="0.25">
      <c r="A12" s="159" t="s">
        <v>149</v>
      </c>
      <c r="B12" s="160"/>
      <c r="C12" s="88"/>
      <c r="D12" s="82"/>
      <c r="E12" s="83"/>
      <c r="F12" s="83"/>
      <c r="G12" s="83"/>
    </row>
    <row r="13" spans="1:28" ht="15" x14ac:dyDescent="0.25">
      <c r="A13" s="159" t="s">
        <v>0</v>
      </c>
      <c r="B13" s="160"/>
      <c r="C13" s="88"/>
      <c r="D13" s="82"/>
      <c r="E13" s="78"/>
      <c r="F13" s="78"/>
      <c r="G13" s="78"/>
    </row>
    <row r="14" spans="1:28" ht="15" x14ac:dyDescent="0.25">
      <c r="A14" s="159" t="s">
        <v>150</v>
      </c>
      <c r="B14" s="160"/>
      <c r="C14" s="100"/>
      <c r="D14" s="79"/>
      <c r="E14" s="79"/>
      <c r="F14" s="79"/>
      <c r="G14" s="79"/>
    </row>
    <row r="15" spans="1:28" ht="15" x14ac:dyDescent="0.25">
      <c r="A15" s="159" t="s">
        <v>149</v>
      </c>
      <c r="B15" s="160"/>
      <c r="C15" s="88"/>
      <c r="D15" s="82"/>
      <c r="E15" s="83"/>
      <c r="F15" s="83"/>
      <c r="G15" s="83"/>
    </row>
    <row r="16" spans="1:28" ht="15" x14ac:dyDescent="0.25">
      <c r="A16" s="172" t="s">
        <v>0</v>
      </c>
      <c r="B16" s="172"/>
      <c r="C16" s="88"/>
      <c r="D16" s="82"/>
      <c r="E16" s="78"/>
      <c r="F16" s="78"/>
      <c r="G16" s="78"/>
    </row>
    <row r="17" spans="1:22" ht="31.5" customHeight="1" x14ac:dyDescent="0.25">
      <c r="D17" s="176" t="str">
        <f>IF(E20&lt;&gt;F20,"Achtung: Finanzplan in 2025 nicht ausgeglichen","")</f>
        <v/>
      </c>
      <c r="E17" s="176"/>
      <c r="F17" s="176"/>
      <c r="G17" s="176"/>
      <c r="H17" s="71"/>
      <c r="I17" s="176" t="str">
        <f>IF(J20&lt;&gt;K20,"Achtung: Finanzplan in 2026 nicht ausgeglichen","")</f>
        <v/>
      </c>
      <c r="J17" s="176"/>
      <c r="K17" s="176"/>
      <c r="L17" s="176"/>
      <c r="M17" s="71"/>
      <c r="N17" s="176" t="str">
        <f>IF(O20&lt;&gt;P20,"Achtung: Finanzplan in 2027 nicht ausgeglichen","")</f>
        <v/>
      </c>
      <c r="O17" s="176"/>
      <c r="P17" s="176"/>
      <c r="Q17" s="176"/>
      <c r="R17" s="96"/>
      <c r="S17" s="180" t="str">
        <f>IF(T19&lt;&gt;U19,"Achtung: Finanzplan insgesamt nicht ausgeglichen","")</f>
        <v/>
      </c>
      <c r="T17" s="180"/>
      <c r="U17" s="180"/>
    </row>
    <row r="18" spans="1:22" ht="18" customHeight="1" x14ac:dyDescent="0.25">
      <c r="A18" s="3"/>
      <c r="B18" s="133"/>
      <c r="D18" s="173">
        <v>2027</v>
      </c>
      <c r="E18" s="174"/>
      <c r="F18" s="174"/>
      <c r="G18" s="175"/>
      <c r="H18" s="183">
        <v>2027</v>
      </c>
      <c r="I18" s="177">
        <v>2028</v>
      </c>
      <c r="J18" s="178"/>
      <c r="K18" s="178"/>
      <c r="L18" s="178"/>
      <c r="M18" s="161">
        <v>2028</v>
      </c>
      <c r="N18" s="179">
        <v>2029</v>
      </c>
      <c r="O18" s="179"/>
      <c r="P18" s="179"/>
      <c r="Q18" s="179"/>
      <c r="R18" s="162">
        <v>2029</v>
      </c>
      <c r="S18" s="182" t="s">
        <v>271</v>
      </c>
      <c r="T18" s="182"/>
      <c r="U18" s="182"/>
      <c r="V18" s="171" t="s">
        <v>270</v>
      </c>
    </row>
    <row r="19" spans="1:22" ht="21" customHeight="1" x14ac:dyDescent="0.25">
      <c r="A19" s="3"/>
      <c r="B19" s="3"/>
      <c r="C19" s="98"/>
      <c r="D19" s="72" t="s">
        <v>5</v>
      </c>
      <c r="E19" s="163">
        <f>ROUND(E20-F20,2)</f>
        <v>0</v>
      </c>
      <c r="F19" s="164"/>
      <c r="G19" s="95"/>
      <c r="H19" s="184"/>
      <c r="I19" s="72" t="s">
        <v>5</v>
      </c>
      <c r="J19" s="163">
        <f>ROUND(J20-K20,2)</f>
        <v>0</v>
      </c>
      <c r="K19" s="164"/>
      <c r="L19" s="97"/>
      <c r="M19" s="161"/>
      <c r="N19" s="72" t="s">
        <v>5</v>
      </c>
      <c r="O19" s="163">
        <f>ROUND(O20-P20,2)</f>
        <v>0</v>
      </c>
      <c r="P19" s="164"/>
      <c r="Q19" s="97"/>
      <c r="R19" s="162"/>
      <c r="S19" s="32" t="s">
        <v>5</v>
      </c>
      <c r="T19" s="163">
        <f>ROUND(T20-U20,2)</f>
        <v>0</v>
      </c>
      <c r="U19" s="181"/>
      <c r="V19" s="171"/>
    </row>
    <row r="20" spans="1:22" ht="21" customHeight="1" x14ac:dyDescent="0.25">
      <c r="A20" s="61"/>
      <c r="B20" s="61"/>
      <c r="C20" s="99"/>
      <c r="D20" s="116" t="s">
        <v>23</v>
      </c>
      <c r="E20" s="117">
        <f>ROUND(SUM(Tabelle2[[#Totals],[Einnahmen]]),2)</f>
        <v>0</v>
      </c>
      <c r="F20" s="117">
        <f>ROUND(SUM(Tabelle25[[#Totals],[Ausgaben]],Tabelle256[[#Totals],[Ausgaben]],Tabelle2567[[#Totals],[Ausgaben]],Tabelle2569[[#Totals],[Ausgaben]]),2)</f>
        <v>0</v>
      </c>
      <c r="G20" s="94"/>
      <c r="H20" s="183"/>
      <c r="I20" s="118" t="s">
        <v>23</v>
      </c>
      <c r="J20" s="117">
        <f>ROUND(SUM(Tabelle2[[#Totals],[Einnahmen ]]),2)</f>
        <v>0</v>
      </c>
      <c r="K20" s="119">
        <f>ROUND(SUM(Tabelle25[[#Totals],[Ausgaben ]],Tabelle256[[#Totals],[Ausgaben ]],Tabelle2567[[#Totals],[Ausgaben ]],Tabelle2569[[#Totals],[Ausgaben ]]),2)</f>
        <v>0</v>
      </c>
      <c r="L20" s="94"/>
      <c r="M20" s="161"/>
      <c r="N20" s="118" t="s">
        <v>23</v>
      </c>
      <c r="O20" s="119">
        <f>ROUND(SUM(Tabelle2[[#Totals],[Einnahmen  ]]),2)</f>
        <v>0</v>
      </c>
      <c r="P20" s="117">
        <f>ROUND(SUM(Tabelle25[[#Totals],[Ausgaben  ]],Tabelle256[[#Totals],[Ausgaben  ]],Tabelle2567[[#Totals],[Ausgaben  ]],Tabelle2569[[#Totals],[Ausgaben  ]]),2)</f>
        <v>0</v>
      </c>
      <c r="Q20" s="94"/>
      <c r="R20" s="162"/>
      <c r="S20" s="120" t="s">
        <v>23</v>
      </c>
      <c r="T20" s="119">
        <f>ROUND(SUM(E20,J20,O20),2)</f>
        <v>0</v>
      </c>
      <c r="U20" s="121">
        <f>ROUND(SUM(F20,K20,P20),2)</f>
        <v>0</v>
      </c>
      <c r="V20" s="171"/>
    </row>
    <row r="21" spans="1:22" ht="21" customHeight="1" x14ac:dyDescent="0.25">
      <c r="A21" s="57"/>
      <c r="B21" s="57"/>
      <c r="C21" s="56"/>
      <c r="D21" s="58"/>
      <c r="E21" s="59"/>
      <c r="F21" s="59"/>
      <c r="G21" s="89"/>
      <c r="H21" s="58"/>
      <c r="I21" s="59"/>
      <c r="J21" s="59"/>
      <c r="K21" s="89"/>
      <c r="L21" s="58"/>
      <c r="M21" s="59"/>
      <c r="N21" s="59"/>
      <c r="O21" s="89"/>
      <c r="P21" s="60"/>
      <c r="Q21" s="59"/>
      <c r="R21" s="59"/>
      <c r="S21" s="54"/>
    </row>
    <row r="22" spans="1:22" ht="15" x14ac:dyDescent="0.25">
      <c r="A22" s="90" t="s">
        <v>171</v>
      </c>
      <c r="B22" s="90"/>
      <c r="C22" s="90"/>
      <c r="D22" s="90"/>
      <c r="E22" s="90"/>
      <c r="F22" s="90"/>
      <c r="G22" s="90"/>
      <c r="H22" s="91"/>
      <c r="I22" s="90"/>
      <c r="J22" s="90"/>
      <c r="K22" s="90"/>
      <c r="L22" s="90"/>
      <c r="M22" s="90"/>
      <c r="N22" s="90"/>
      <c r="O22" s="90"/>
      <c r="P22" s="90"/>
      <c r="Q22" s="90"/>
      <c r="R22" s="91"/>
      <c r="S22" s="92"/>
      <c r="T22" s="92"/>
      <c r="U22" s="92"/>
    </row>
    <row r="23" spans="1:22" ht="36" x14ac:dyDescent="0.2">
      <c r="A23" s="126" t="s">
        <v>97</v>
      </c>
      <c r="B23" s="44" t="s">
        <v>1</v>
      </c>
      <c r="C23" s="44" t="s">
        <v>6</v>
      </c>
      <c r="D23" s="44" t="s">
        <v>153</v>
      </c>
      <c r="E23" s="44" t="s">
        <v>11</v>
      </c>
      <c r="F23" s="44" t="s">
        <v>17</v>
      </c>
      <c r="G23" s="29" t="s">
        <v>7</v>
      </c>
      <c r="H23" s="77" t="s">
        <v>175</v>
      </c>
      <c r="I23" s="74" t="s">
        <v>164</v>
      </c>
      <c r="J23" s="44" t="s">
        <v>158</v>
      </c>
      <c r="K23" s="44" t="s">
        <v>160</v>
      </c>
      <c r="L23" s="29" t="s">
        <v>161</v>
      </c>
      <c r="M23" s="77" t="s">
        <v>176</v>
      </c>
      <c r="N23" s="48" t="s">
        <v>165</v>
      </c>
      <c r="O23" s="44" t="s">
        <v>159</v>
      </c>
      <c r="P23" s="30" t="s">
        <v>162</v>
      </c>
      <c r="Q23" s="31" t="s">
        <v>163</v>
      </c>
      <c r="R23" s="77" t="s">
        <v>177</v>
      </c>
      <c r="S23" s="69" t="s">
        <v>174</v>
      </c>
      <c r="T23" s="44" t="s">
        <v>172</v>
      </c>
      <c r="U23" s="122" t="s">
        <v>173</v>
      </c>
    </row>
    <row r="24" spans="1:22" x14ac:dyDescent="0.2">
      <c r="A24" s="135"/>
      <c r="B24" s="115" t="str">
        <f>IFERROR(IF(A24="","",VLOOKUP(A24,Legende[],2,FALSE)),"Bitte Legende nutzen!")</f>
        <v/>
      </c>
      <c r="C24" s="147"/>
      <c r="D24" s="148"/>
      <c r="E24" s="148"/>
      <c r="F24" s="112"/>
      <c r="G24" s="102"/>
      <c r="H24" s="75"/>
      <c r="I24" s="104"/>
      <c r="J24" s="50"/>
      <c r="K24" s="109"/>
      <c r="L24" s="102"/>
      <c r="M24" s="75"/>
      <c r="N24" s="106"/>
      <c r="O24" s="50"/>
      <c r="P24" s="109"/>
      <c r="Q24" s="102"/>
      <c r="R24" s="75"/>
      <c r="S24" s="49"/>
      <c r="T24" s="130">
        <f t="shared" ref="T24:T50" si="0">ROUND(SUM(E24,J24,O24),2)</f>
        <v>0</v>
      </c>
      <c r="U24" s="123"/>
    </row>
    <row r="25" spans="1:22" x14ac:dyDescent="0.2">
      <c r="A25" s="141"/>
      <c r="B25" s="115" t="str">
        <f>IFERROR(IF(A25="","",VLOOKUP(A25,Legende[],2,FALSE)),"Bitte Legende nutzen!")</f>
        <v/>
      </c>
      <c r="C25" s="147"/>
      <c r="D25" s="148"/>
      <c r="E25" s="148"/>
      <c r="F25" s="142"/>
      <c r="G25" s="143"/>
      <c r="H25" s="144"/>
      <c r="I25" s="104"/>
      <c r="J25" s="50"/>
      <c r="K25" s="109"/>
      <c r="L25" s="102"/>
      <c r="M25" s="144"/>
      <c r="N25" s="106"/>
      <c r="O25" s="50"/>
      <c r="P25" s="109"/>
      <c r="Q25" s="102"/>
      <c r="R25" s="144"/>
      <c r="S25" s="49"/>
      <c r="T25" s="130">
        <f>ROUND(SUM(E25,J25,O25),2)</f>
        <v>0</v>
      </c>
      <c r="U25" s="145"/>
    </row>
    <row r="26" spans="1:22" x14ac:dyDescent="0.2">
      <c r="A26" s="141"/>
      <c r="B26" s="115" t="str">
        <f>IFERROR(IF(A26="","",VLOOKUP(A26,Legende[],2,FALSE)),"Bitte Legende nutzen!")</f>
        <v/>
      </c>
      <c r="C26" s="147"/>
      <c r="D26" s="148"/>
      <c r="E26" s="148"/>
      <c r="F26" s="142"/>
      <c r="G26" s="143"/>
      <c r="H26" s="144"/>
      <c r="I26" s="104"/>
      <c r="J26" s="50"/>
      <c r="K26" s="109"/>
      <c r="L26" s="102"/>
      <c r="M26" s="144"/>
      <c r="N26" s="106"/>
      <c r="O26" s="50"/>
      <c r="P26" s="109"/>
      <c r="Q26" s="102"/>
      <c r="R26" s="144"/>
      <c r="S26" s="49"/>
      <c r="T26" s="130">
        <f>ROUND(SUM(E26,J26,O26),2)</f>
        <v>0</v>
      </c>
      <c r="U26" s="145"/>
    </row>
    <row r="27" spans="1:22" x14ac:dyDescent="0.2">
      <c r="A27" s="141"/>
      <c r="B27" s="115" t="str">
        <f>IFERROR(IF(A27="","",VLOOKUP(A27,Legende[],2,FALSE)),"Bitte Legende nutzen!")</f>
        <v/>
      </c>
      <c r="C27" s="149"/>
      <c r="D27" s="150"/>
      <c r="E27" s="150"/>
      <c r="F27" s="142"/>
      <c r="G27" s="143"/>
      <c r="H27" s="144"/>
      <c r="I27" s="104"/>
      <c r="J27" s="50"/>
      <c r="K27" s="109"/>
      <c r="L27" s="102"/>
      <c r="M27" s="144"/>
      <c r="N27" s="106"/>
      <c r="O27" s="50"/>
      <c r="P27" s="109"/>
      <c r="Q27" s="102"/>
      <c r="R27" s="144"/>
      <c r="S27" s="49"/>
      <c r="T27" s="130">
        <f>ROUND(SUM(E27,J27,O27),2)</f>
        <v>0</v>
      </c>
      <c r="U27" s="145"/>
    </row>
    <row r="28" spans="1:22" x14ac:dyDescent="0.2">
      <c r="A28" s="136"/>
      <c r="B28" s="115" t="str">
        <f>IFERROR(IF(A28="","",VLOOKUP(A28,Legende[],2,FALSE)),"Bitte Legende nutzen!")</f>
        <v/>
      </c>
      <c r="C28" s="147"/>
      <c r="D28" s="148"/>
      <c r="E28" s="148"/>
      <c r="F28" s="113"/>
      <c r="G28" s="102"/>
      <c r="H28" s="76"/>
      <c r="I28" s="104"/>
      <c r="J28" s="51"/>
      <c r="K28" s="110"/>
      <c r="L28" s="102"/>
      <c r="M28" s="76"/>
      <c r="N28" s="106"/>
      <c r="O28" s="51"/>
      <c r="P28" s="110"/>
      <c r="Q28" s="102"/>
      <c r="R28" s="76"/>
      <c r="S28" s="45"/>
      <c r="T28" s="131">
        <f t="shared" si="0"/>
        <v>0</v>
      </c>
      <c r="U28" s="124"/>
    </row>
    <row r="29" spans="1:22" x14ac:dyDescent="0.2">
      <c r="A29" s="136"/>
      <c r="B29" s="115" t="str">
        <f>IFERROR(IF(A29="","",VLOOKUP(A29,Legende[],2,FALSE)),"Bitte Legende nutzen!")</f>
        <v/>
      </c>
      <c r="C29" s="147"/>
      <c r="D29" s="148"/>
      <c r="E29" s="148"/>
      <c r="F29" s="113"/>
      <c r="G29" s="102"/>
      <c r="H29" s="76"/>
      <c r="I29" s="104"/>
      <c r="J29" s="51"/>
      <c r="K29" s="110"/>
      <c r="L29" s="102"/>
      <c r="M29" s="76"/>
      <c r="N29" s="106"/>
      <c r="O29" s="51"/>
      <c r="P29" s="110"/>
      <c r="Q29" s="102"/>
      <c r="R29" s="76"/>
      <c r="S29" s="45"/>
      <c r="T29" s="131">
        <f t="shared" si="0"/>
        <v>0</v>
      </c>
      <c r="U29" s="124"/>
    </row>
    <row r="30" spans="1:22" x14ac:dyDescent="0.2">
      <c r="A30" s="136"/>
      <c r="B30" s="115" t="str">
        <f>IFERROR(IF(A30="","",VLOOKUP(A30,Legende[],2,FALSE)),"Bitte Legende nutzen!")</f>
        <v/>
      </c>
      <c r="C30" s="70"/>
      <c r="D30" s="70"/>
      <c r="E30" s="47"/>
      <c r="F30" s="113"/>
      <c r="G30" s="102"/>
      <c r="H30" s="76"/>
      <c r="I30" s="104"/>
      <c r="J30" s="51"/>
      <c r="K30" s="110"/>
      <c r="L30" s="102"/>
      <c r="M30" s="76"/>
      <c r="N30" s="106"/>
      <c r="O30" s="51"/>
      <c r="P30" s="110"/>
      <c r="Q30" s="102"/>
      <c r="R30" s="76"/>
      <c r="S30" s="45"/>
      <c r="T30" s="131">
        <f t="shared" si="0"/>
        <v>0</v>
      </c>
      <c r="U30" s="124"/>
    </row>
    <row r="31" spans="1:22" x14ac:dyDescent="0.2">
      <c r="A31" s="136"/>
      <c r="B31" s="115" t="str">
        <f>IFERROR(IF(A31="","",VLOOKUP(A31,Legende[],2,FALSE)),"Bitte Legende nutzen!")</f>
        <v/>
      </c>
      <c r="C31" s="70"/>
      <c r="D31" s="70"/>
      <c r="E31" s="47"/>
      <c r="F31" s="113"/>
      <c r="G31" s="102"/>
      <c r="H31" s="76"/>
      <c r="I31" s="104"/>
      <c r="J31" s="51"/>
      <c r="K31" s="110"/>
      <c r="L31" s="102"/>
      <c r="M31" s="76"/>
      <c r="N31" s="106"/>
      <c r="O31" s="51"/>
      <c r="P31" s="110"/>
      <c r="Q31" s="102"/>
      <c r="R31" s="76"/>
      <c r="S31" s="45"/>
      <c r="T31" s="131">
        <f t="shared" si="0"/>
        <v>0</v>
      </c>
      <c r="U31" s="124"/>
    </row>
    <row r="32" spans="1:22" x14ac:dyDescent="0.2">
      <c r="A32" s="136"/>
      <c r="B32" s="115" t="str">
        <f>IFERROR(IF(A32="","",VLOOKUP(A32,Legende[],2,FALSE)),"Bitte Legende nutzen!")</f>
        <v/>
      </c>
      <c r="C32" s="70"/>
      <c r="D32" s="70"/>
      <c r="E32" s="47"/>
      <c r="F32" s="113"/>
      <c r="G32" s="102"/>
      <c r="H32" s="76"/>
      <c r="I32" s="104"/>
      <c r="J32" s="51"/>
      <c r="K32" s="110"/>
      <c r="L32" s="102"/>
      <c r="M32" s="76"/>
      <c r="N32" s="106"/>
      <c r="O32" s="51"/>
      <c r="P32" s="110"/>
      <c r="Q32" s="102"/>
      <c r="R32" s="76"/>
      <c r="S32" s="45"/>
      <c r="T32" s="131">
        <f t="shared" si="0"/>
        <v>0</v>
      </c>
      <c r="U32" s="124"/>
    </row>
    <row r="33" spans="1:21" x14ac:dyDescent="0.2">
      <c r="A33" s="136"/>
      <c r="B33" s="115" t="str">
        <f>IFERROR(IF(A33="","",VLOOKUP(A33,Legende[],2,FALSE)),"Bitte Legende nutzen!")</f>
        <v/>
      </c>
      <c r="C33" s="70"/>
      <c r="D33" s="70"/>
      <c r="E33" s="47"/>
      <c r="F33" s="113"/>
      <c r="G33" s="102"/>
      <c r="H33" s="76"/>
      <c r="I33" s="104"/>
      <c r="J33" s="51"/>
      <c r="K33" s="110"/>
      <c r="L33" s="102"/>
      <c r="M33" s="76"/>
      <c r="N33" s="106"/>
      <c r="O33" s="51"/>
      <c r="P33" s="110"/>
      <c r="Q33" s="102"/>
      <c r="R33" s="76"/>
      <c r="S33" s="45"/>
      <c r="T33" s="131">
        <f t="shared" si="0"/>
        <v>0</v>
      </c>
      <c r="U33" s="124"/>
    </row>
    <row r="34" spans="1:21" x14ac:dyDescent="0.2">
      <c r="A34" s="136"/>
      <c r="B34" s="115" t="str">
        <f>IFERROR(IF(A34="","",VLOOKUP(A34,Legende[],2,FALSE)),"Bitte Legende nutzen!")</f>
        <v/>
      </c>
      <c r="C34" s="70"/>
      <c r="D34" s="70"/>
      <c r="E34" s="47"/>
      <c r="F34" s="113"/>
      <c r="G34" s="102"/>
      <c r="H34" s="76"/>
      <c r="I34" s="104"/>
      <c r="J34" s="51"/>
      <c r="K34" s="110"/>
      <c r="L34" s="102"/>
      <c r="M34" s="76"/>
      <c r="N34" s="106"/>
      <c r="O34" s="51"/>
      <c r="P34" s="110"/>
      <c r="Q34" s="102"/>
      <c r="R34" s="76"/>
      <c r="S34" s="45"/>
      <c r="T34" s="131">
        <f t="shared" si="0"/>
        <v>0</v>
      </c>
      <c r="U34" s="124"/>
    </row>
    <row r="35" spans="1:21" x14ac:dyDescent="0.2">
      <c r="A35" s="136"/>
      <c r="B35" s="115" t="str">
        <f>IFERROR(IF(A35="","",VLOOKUP(A35,Legende[],2,FALSE)),"Bitte Legende nutzen!")</f>
        <v/>
      </c>
      <c r="C35" s="70"/>
      <c r="D35" s="70"/>
      <c r="E35" s="47"/>
      <c r="F35" s="113"/>
      <c r="G35" s="102"/>
      <c r="H35" s="76"/>
      <c r="I35" s="104"/>
      <c r="J35" s="51"/>
      <c r="K35" s="110"/>
      <c r="L35" s="102"/>
      <c r="M35" s="76"/>
      <c r="N35" s="106"/>
      <c r="O35" s="51"/>
      <c r="P35" s="110"/>
      <c r="Q35" s="102"/>
      <c r="R35" s="76"/>
      <c r="S35" s="45"/>
      <c r="T35" s="131">
        <f t="shared" si="0"/>
        <v>0</v>
      </c>
      <c r="U35" s="124"/>
    </row>
    <row r="36" spans="1:21" x14ac:dyDescent="0.2">
      <c r="A36" s="136"/>
      <c r="B36" s="115" t="str">
        <f>IFERROR(IF(A36="","",VLOOKUP(A36,Legende[],2,FALSE)),"Bitte Legende nutzen!")</f>
        <v/>
      </c>
      <c r="C36" s="70"/>
      <c r="D36" s="70"/>
      <c r="E36" s="47"/>
      <c r="F36" s="113"/>
      <c r="G36" s="102"/>
      <c r="H36" s="76"/>
      <c r="I36" s="104"/>
      <c r="J36" s="51"/>
      <c r="K36" s="110"/>
      <c r="L36" s="102"/>
      <c r="M36" s="76"/>
      <c r="N36" s="106"/>
      <c r="O36" s="51"/>
      <c r="P36" s="110"/>
      <c r="Q36" s="102"/>
      <c r="R36" s="76"/>
      <c r="S36" s="45"/>
      <c r="T36" s="131">
        <f t="shared" si="0"/>
        <v>0</v>
      </c>
      <c r="U36" s="124"/>
    </row>
    <row r="37" spans="1:21" x14ac:dyDescent="0.2">
      <c r="A37" s="136"/>
      <c r="B37" s="115" t="str">
        <f>IFERROR(IF(A37="","",VLOOKUP(A37,Legende[],2,FALSE)),"Bitte Legende nutzen!")</f>
        <v/>
      </c>
      <c r="C37" s="70"/>
      <c r="D37" s="70"/>
      <c r="E37" s="47"/>
      <c r="F37" s="113"/>
      <c r="G37" s="102"/>
      <c r="H37" s="76"/>
      <c r="I37" s="104"/>
      <c r="J37" s="51"/>
      <c r="K37" s="110"/>
      <c r="L37" s="102"/>
      <c r="M37" s="76"/>
      <c r="N37" s="106"/>
      <c r="O37" s="51"/>
      <c r="P37" s="110"/>
      <c r="Q37" s="102"/>
      <c r="R37" s="76"/>
      <c r="S37" s="45"/>
      <c r="T37" s="131">
        <f t="shared" si="0"/>
        <v>0</v>
      </c>
      <c r="U37" s="124"/>
    </row>
    <row r="38" spans="1:21" x14ac:dyDescent="0.2">
      <c r="A38" s="136"/>
      <c r="B38" s="115" t="str">
        <f>IFERROR(IF(A38="","",VLOOKUP(A38,Legende[],2,FALSE)),"Bitte Legende nutzen!")</f>
        <v/>
      </c>
      <c r="C38" s="70"/>
      <c r="D38" s="70"/>
      <c r="E38" s="47"/>
      <c r="F38" s="113"/>
      <c r="G38" s="102"/>
      <c r="H38" s="76"/>
      <c r="I38" s="104"/>
      <c r="J38" s="51"/>
      <c r="K38" s="110"/>
      <c r="L38" s="102"/>
      <c r="M38" s="76"/>
      <c r="N38" s="106"/>
      <c r="O38" s="51"/>
      <c r="P38" s="110"/>
      <c r="Q38" s="102"/>
      <c r="R38" s="76"/>
      <c r="S38" s="45"/>
      <c r="T38" s="131">
        <f t="shared" si="0"/>
        <v>0</v>
      </c>
      <c r="U38" s="124"/>
    </row>
    <row r="39" spans="1:21" x14ac:dyDescent="0.2">
      <c r="A39" s="136"/>
      <c r="B39" s="115" t="str">
        <f>IFERROR(IF(A39="","",VLOOKUP(A39,Legende[],2,FALSE)),"Bitte Legende nutzen!")</f>
        <v/>
      </c>
      <c r="C39" s="70"/>
      <c r="D39" s="70"/>
      <c r="E39" s="47"/>
      <c r="F39" s="113"/>
      <c r="G39" s="102"/>
      <c r="H39" s="76"/>
      <c r="I39" s="104"/>
      <c r="J39" s="51"/>
      <c r="K39" s="110"/>
      <c r="L39" s="102"/>
      <c r="M39" s="76"/>
      <c r="N39" s="106"/>
      <c r="O39" s="51"/>
      <c r="P39" s="110"/>
      <c r="Q39" s="102"/>
      <c r="R39" s="76"/>
      <c r="S39" s="45"/>
      <c r="T39" s="131">
        <f t="shared" si="0"/>
        <v>0</v>
      </c>
      <c r="U39" s="124"/>
    </row>
    <row r="40" spans="1:21" x14ac:dyDescent="0.2">
      <c r="A40" s="136"/>
      <c r="B40" s="115" t="str">
        <f>IFERROR(IF(A40="","",VLOOKUP(A40,Legende[],2,FALSE)),"Bitte Legende nutzen!")</f>
        <v/>
      </c>
      <c r="C40" s="70"/>
      <c r="D40" s="70"/>
      <c r="E40" s="47"/>
      <c r="F40" s="113"/>
      <c r="G40" s="102"/>
      <c r="H40" s="76"/>
      <c r="I40" s="104"/>
      <c r="J40" s="51"/>
      <c r="K40" s="110"/>
      <c r="L40" s="102"/>
      <c r="M40" s="76"/>
      <c r="N40" s="106"/>
      <c r="O40" s="51"/>
      <c r="P40" s="110"/>
      <c r="Q40" s="102"/>
      <c r="R40" s="76"/>
      <c r="S40" s="45"/>
      <c r="T40" s="131">
        <f t="shared" si="0"/>
        <v>0</v>
      </c>
      <c r="U40" s="124"/>
    </row>
    <row r="41" spans="1:21" x14ac:dyDescent="0.2">
      <c r="A41" s="136"/>
      <c r="B41" s="115" t="str">
        <f>IFERROR(IF(A41="","",VLOOKUP(A41,Legende[],2,FALSE)),"Bitte Legende nutzen!")</f>
        <v/>
      </c>
      <c r="C41" s="70"/>
      <c r="D41" s="70"/>
      <c r="E41" s="47"/>
      <c r="F41" s="113"/>
      <c r="G41" s="102"/>
      <c r="H41" s="76"/>
      <c r="I41" s="104"/>
      <c r="J41" s="51"/>
      <c r="K41" s="110"/>
      <c r="L41" s="102"/>
      <c r="M41" s="76"/>
      <c r="N41" s="106"/>
      <c r="O41" s="51"/>
      <c r="P41" s="110"/>
      <c r="Q41" s="102"/>
      <c r="R41" s="76"/>
      <c r="S41" s="45"/>
      <c r="T41" s="131">
        <f t="shared" si="0"/>
        <v>0</v>
      </c>
      <c r="U41" s="124"/>
    </row>
    <row r="42" spans="1:21" x14ac:dyDescent="0.2">
      <c r="A42" s="136"/>
      <c r="B42" s="115" t="str">
        <f>IFERROR(IF(A42="","",VLOOKUP(A42,Legende[],2,FALSE)),"Bitte Legende nutzen!")</f>
        <v/>
      </c>
      <c r="C42" s="70"/>
      <c r="D42" s="70"/>
      <c r="E42" s="47"/>
      <c r="F42" s="113"/>
      <c r="G42" s="102"/>
      <c r="H42" s="76"/>
      <c r="I42" s="104"/>
      <c r="J42" s="51"/>
      <c r="K42" s="110"/>
      <c r="L42" s="102"/>
      <c r="M42" s="76"/>
      <c r="N42" s="106"/>
      <c r="O42" s="51"/>
      <c r="P42" s="110"/>
      <c r="Q42" s="102"/>
      <c r="R42" s="76"/>
      <c r="S42" s="45"/>
      <c r="T42" s="131">
        <f t="shared" si="0"/>
        <v>0</v>
      </c>
      <c r="U42" s="124"/>
    </row>
    <row r="43" spans="1:21" x14ac:dyDescent="0.2">
      <c r="A43" s="136"/>
      <c r="B43" s="115" t="str">
        <f>IFERROR(IF(A43="","",VLOOKUP(A43,Legende[],2,FALSE)),"Bitte Legende nutzen!")</f>
        <v/>
      </c>
      <c r="C43" s="70"/>
      <c r="D43" s="70"/>
      <c r="E43" s="47"/>
      <c r="F43" s="113"/>
      <c r="G43" s="102"/>
      <c r="H43" s="76"/>
      <c r="I43" s="104"/>
      <c r="J43" s="51"/>
      <c r="K43" s="110"/>
      <c r="L43" s="102"/>
      <c r="M43" s="76"/>
      <c r="N43" s="106"/>
      <c r="O43" s="51"/>
      <c r="P43" s="110"/>
      <c r="Q43" s="102"/>
      <c r="R43" s="76"/>
      <c r="S43" s="45"/>
      <c r="T43" s="131">
        <f t="shared" si="0"/>
        <v>0</v>
      </c>
      <c r="U43" s="124"/>
    </row>
    <row r="44" spans="1:21" x14ac:dyDescent="0.2">
      <c r="A44" s="136"/>
      <c r="B44" s="115" t="str">
        <f>IFERROR(IF(A44="","",VLOOKUP(A44,Legende[],2,FALSE)),"Bitte Legende nutzen!")</f>
        <v/>
      </c>
      <c r="C44" s="70"/>
      <c r="D44" s="70"/>
      <c r="E44" s="47"/>
      <c r="F44" s="113"/>
      <c r="G44" s="102"/>
      <c r="H44" s="76"/>
      <c r="I44" s="104"/>
      <c r="J44" s="51"/>
      <c r="K44" s="110"/>
      <c r="L44" s="102"/>
      <c r="M44" s="76"/>
      <c r="N44" s="106"/>
      <c r="O44" s="51"/>
      <c r="P44" s="110"/>
      <c r="Q44" s="102"/>
      <c r="R44" s="76"/>
      <c r="S44" s="45"/>
      <c r="T44" s="131">
        <f t="shared" si="0"/>
        <v>0</v>
      </c>
      <c r="U44" s="124"/>
    </row>
    <row r="45" spans="1:21" x14ac:dyDescent="0.2">
      <c r="A45" s="136"/>
      <c r="B45" s="115" t="str">
        <f>IFERROR(IF(A45="","",VLOOKUP(A45,Legende[],2,FALSE)),"Bitte Legende nutzen!")</f>
        <v/>
      </c>
      <c r="C45" s="70"/>
      <c r="D45" s="70"/>
      <c r="E45" s="47"/>
      <c r="F45" s="113"/>
      <c r="G45" s="102"/>
      <c r="H45" s="76"/>
      <c r="I45" s="104"/>
      <c r="J45" s="51"/>
      <c r="K45" s="110"/>
      <c r="L45" s="102"/>
      <c r="M45" s="76"/>
      <c r="N45" s="106"/>
      <c r="O45" s="51"/>
      <c r="P45" s="110"/>
      <c r="Q45" s="102"/>
      <c r="R45" s="76"/>
      <c r="S45" s="45"/>
      <c r="T45" s="131">
        <f t="shared" si="0"/>
        <v>0</v>
      </c>
      <c r="U45" s="124"/>
    </row>
    <row r="46" spans="1:21" x14ac:dyDescent="0.2">
      <c r="A46" s="136"/>
      <c r="B46" s="115" t="str">
        <f>IFERROR(IF(A46="","",VLOOKUP(A46,Legende[],2,FALSE)),"Bitte Legende nutzen!")</f>
        <v/>
      </c>
      <c r="C46" s="70"/>
      <c r="D46" s="70"/>
      <c r="E46" s="47"/>
      <c r="F46" s="113"/>
      <c r="G46" s="102"/>
      <c r="H46" s="76"/>
      <c r="I46" s="104"/>
      <c r="J46" s="51"/>
      <c r="K46" s="110"/>
      <c r="L46" s="102"/>
      <c r="M46" s="76"/>
      <c r="N46" s="106"/>
      <c r="O46" s="51"/>
      <c r="P46" s="110"/>
      <c r="Q46" s="102"/>
      <c r="R46" s="76"/>
      <c r="S46" s="45"/>
      <c r="T46" s="131">
        <f t="shared" si="0"/>
        <v>0</v>
      </c>
      <c r="U46" s="124"/>
    </row>
    <row r="47" spans="1:21" x14ac:dyDescent="0.2">
      <c r="A47" s="136"/>
      <c r="B47" s="115" t="str">
        <f>IFERROR(IF(A47="","",VLOOKUP(A47,Legende[],2,FALSE)),"Bitte Legende nutzen!")</f>
        <v/>
      </c>
      <c r="C47" s="70"/>
      <c r="D47" s="70"/>
      <c r="E47" s="47"/>
      <c r="F47" s="113"/>
      <c r="G47" s="102"/>
      <c r="H47" s="76"/>
      <c r="I47" s="104"/>
      <c r="J47" s="51"/>
      <c r="K47" s="110"/>
      <c r="L47" s="102"/>
      <c r="M47" s="76"/>
      <c r="N47" s="106"/>
      <c r="O47" s="51"/>
      <c r="P47" s="110"/>
      <c r="Q47" s="102"/>
      <c r="R47" s="76"/>
      <c r="S47" s="45"/>
      <c r="T47" s="131">
        <f t="shared" si="0"/>
        <v>0</v>
      </c>
      <c r="U47" s="124"/>
    </row>
    <row r="48" spans="1:21" x14ac:dyDescent="0.2">
      <c r="A48" s="136"/>
      <c r="B48" s="115" t="str">
        <f>IFERROR(IF(A48="","",VLOOKUP(A48,Legende[],2,FALSE)),"Bitte Legende nutzen!")</f>
        <v/>
      </c>
      <c r="C48" s="70"/>
      <c r="D48" s="70"/>
      <c r="E48" s="47"/>
      <c r="F48" s="113"/>
      <c r="G48" s="102"/>
      <c r="H48" s="76"/>
      <c r="I48" s="104"/>
      <c r="J48" s="51"/>
      <c r="K48" s="110"/>
      <c r="L48" s="102"/>
      <c r="M48" s="76"/>
      <c r="N48" s="106"/>
      <c r="O48" s="51"/>
      <c r="P48" s="110"/>
      <c r="Q48" s="102"/>
      <c r="R48" s="76"/>
      <c r="S48" s="45"/>
      <c r="T48" s="131">
        <f t="shared" si="0"/>
        <v>0</v>
      </c>
      <c r="U48" s="124"/>
    </row>
    <row r="49" spans="1:22" x14ac:dyDescent="0.2">
      <c r="A49" s="136"/>
      <c r="B49" s="115" t="str">
        <f>IFERROR(IF(A49="","",VLOOKUP(A49,Legende[],2,FALSE)),"Bitte Legende nutzen!")</f>
        <v/>
      </c>
      <c r="C49" s="70"/>
      <c r="D49" s="70"/>
      <c r="E49" s="47"/>
      <c r="F49" s="113"/>
      <c r="G49" s="102"/>
      <c r="H49" s="76"/>
      <c r="I49" s="104"/>
      <c r="J49" s="51"/>
      <c r="K49" s="110"/>
      <c r="L49" s="102"/>
      <c r="M49" s="76"/>
      <c r="N49" s="106"/>
      <c r="O49" s="51"/>
      <c r="P49" s="110"/>
      <c r="Q49" s="102"/>
      <c r="R49" s="76"/>
      <c r="S49" s="45"/>
      <c r="T49" s="131">
        <f t="shared" si="0"/>
        <v>0</v>
      </c>
      <c r="U49" s="124"/>
    </row>
    <row r="50" spans="1:22" ht="15" thickBot="1" x14ac:dyDescent="0.25">
      <c r="A50" s="137"/>
      <c r="B50" s="115" t="str">
        <f>IFERROR(IF(A50="","",VLOOKUP(A50,Legende[],2,FALSE)),"Bitte Legende nutzen!")</f>
        <v/>
      </c>
      <c r="C50" s="101"/>
      <c r="D50" s="101"/>
      <c r="E50" s="62"/>
      <c r="F50" s="114"/>
      <c r="G50" s="103"/>
      <c r="H50" s="76"/>
      <c r="I50" s="105"/>
      <c r="J50" s="63"/>
      <c r="K50" s="111"/>
      <c r="L50" s="103"/>
      <c r="M50" s="76"/>
      <c r="N50" s="107"/>
      <c r="O50" s="63"/>
      <c r="P50" s="111"/>
      <c r="Q50" s="108"/>
      <c r="R50" s="76"/>
      <c r="S50" s="52"/>
      <c r="T50" s="132">
        <f t="shared" si="0"/>
        <v>0</v>
      </c>
      <c r="U50" s="125"/>
    </row>
    <row r="51" spans="1:22" ht="15.75" thickBot="1" x14ac:dyDescent="0.3">
      <c r="A51" s="64" t="s">
        <v>156</v>
      </c>
      <c r="B51" s="65"/>
      <c r="C51" s="65"/>
      <c r="D51" s="65"/>
      <c r="E51" s="66">
        <f>SUBTOTAL(109,Tabelle2[Einnahmen])</f>
        <v>0</v>
      </c>
      <c r="F51" s="66"/>
      <c r="G51" s="67"/>
      <c r="H51" s="76"/>
      <c r="I51" s="65"/>
      <c r="J51" s="66">
        <f>SUBTOTAL(109,Tabelle2[[Einnahmen ]])</f>
        <v>0</v>
      </c>
      <c r="K51" s="66"/>
      <c r="L51" s="67"/>
      <c r="M51" s="76"/>
      <c r="N51" s="65"/>
      <c r="O51" s="66">
        <f>SUBTOTAL(109,Tabelle2[[Einnahmen  ]])</f>
        <v>0</v>
      </c>
      <c r="P51" s="66"/>
      <c r="Q51" s="67"/>
      <c r="R51" s="76"/>
      <c r="S51" s="65"/>
      <c r="T51" s="66">
        <f>SUBTOTAL(109,Tabelle2[[Einnahmen   ]])</f>
        <v>0</v>
      </c>
      <c r="U51" s="68"/>
      <c r="V51" s="53"/>
    </row>
    <row r="52" spans="1:22" s="28" customFormat="1" ht="15" x14ac:dyDescent="0.25">
      <c r="A52" s="57"/>
      <c r="B52" s="54"/>
      <c r="C52" s="54"/>
      <c r="D52" s="54"/>
      <c r="E52" s="55"/>
      <c r="F52" s="55"/>
      <c r="G52" s="54"/>
      <c r="H52" s="54"/>
      <c r="I52" s="55"/>
      <c r="J52" s="55"/>
      <c r="K52" s="54"/>
      <c r="L52" s="54"/>
      <c r="M52" s="55"/>
      <c r="N52" s="55"/>
      <c r="O52" s="54"/>
      <c r="P52" s="54"/>
      <c r="Q52" s="55"/>
      <c r="R52" s="55"/>
      <c r="S52" s="54"/>
    </row>
    <row r="53" spans="1:22" s="28" customFormat="1" ht="15" x14ac:dyDescent="0.25">
      <c r="A53" s="57" t="s">
        <v>178</v>
      </c>
      <c r="B53" s="54"/>
      <c r="C53" s="54"/>
      <c r="D53" s="54"/>
      <c r="E53" s="55"/>
      <c r="F53" s="55"/>
      <c r="G53" s="54"/>
      <c r="H53" s="54"/>
      <c r="I53" s="55"/>
      <c r="J53" s="55"/>
      <c r="K53" s="54"/>
      <c r="L53" s="54"/>
      <c r="M53" s="55"/>
      <c r="N53" s="55"/>
      <c r="O53" s="54"/>
      <c r="P53" s="54"/>
      <c r="Q53" s="55"/>
      <c r="R53" s="55"/>
      <c r="S53" s="54"/>
    </row>
    <row r="54" spans="1:22" ht="15" x14ac:dyDescent="0.25">
      <c r="A54" s="93" t="s">
        <v>179</v>
      </c>
      <c r="B54" s="93"/>
      <c r="C54" s="93"/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</row>
    <row r="55" spans="1:22" ht="36" x14ac:dyDescent="0.2">
      <c r="A55" s="126" t="s">
        <v>97</v>
      </c>
      <c r="B55" s="44" t="s">
        <v>1</v>
      </c>
      <c r="C55" s="44" t="s">
        <v>6</v>
      </c>
      <c r="D55" s="44" t="s">
        <v>153</v>
      </c>
      <c r="E55" s="44" t="s">
        <v>11</v>
      </c>
      <c r="F55" s="44" t="s">
        <v>17</v>
      </c>
      <c r="G55" s="29" t="s">
        <v>7</v>
      </c>
      <c r="H55" s="77" t="s">
        <v>175</v>
      </c>
      <c r="I55" s="74" t="s">
        <v>164</v>
      </c>
      <c r="J55" s="44" t="s">
        <v>158</v>
      </c>
      <c r="K55" s="44" t="s">
        <v>160</v>
      </c>
      <c r="L55" s="29" t="s">
        <v>161</v>
      </c>
      <c r="M55" s="77" t="s">
        <v>176</v>
      </c>
      <c r="N55" s="48" t="s">
        <v>165</v>
      </c>
      <c r="O55" s="44" t="s">
        <v>159</v>
      </c>
      <c r="P55" s="30" t="s">
        <v>162</v>
      </c>
      <c r="Q55" s="31" t="s">
        <v>163</v>
      </c>
      <c r="R55" s="77" t="s">
        <v>177</v>
      </c>
      <c r="S55" s="69" t="s">
        <v>174</v>
      </c>
      <c r="T55" s="44" t="s">
        <v>172</v>
      </c>
      <c r="U55" s="122" t="s">
        <v>173</v>
      </c>
    </row>
    <row r="56" spans="1:22" x14ac:dyDescent="0.2">
      <c r="A56" s="135"/>
      <c r="B56" s="115" t="str">
        <f>IFERROR(IF(A56="","",VLOOKUP(A56,Legende[],2,FALSE)),"Bitte Legende nutzen!")</f>
        <v/>
      </c>
      <c r="C56" s="147"/>
      <c r="D56" s="148"/>
      <c r="E56" s="113"/>
      <c r="F56" s="148"/>
      <c r="G56" s="102"/>
      <c r="H56" s="75"/>
      <c r="I56" s="104"/>
      <c r="J56" s="109"/>
      <c r="K56" s="50"/>
      <c r="L56" s="102"/>
      <c r="M56" s="75"/>
      <c r="N56" s="106"/>
      <c r="O56" s="109"/>
      <c r="P56" s="50"/>
      <c r="Q56" s="102"/>
      <c r="R56" s="75"/>
      <c r="S56" s="49"/>
      <c r="T56" s="109"/>
      <c r="U56" s="127">
        <f t="shared" ref="U56:U79" si="1">ROUND(SUM(F56,K56,P56),2)</f>
        <v>0</v>
      </c>
    </row>
    <row r="57" spans="1:22" x14ac:dyDescent="0.2">
      <c r="A57" s="136"/>
      <c r="B57" s="115" t="str">
        <f>IFERROR(IF(A57="","",VLOOKUP(A57,Legende[],2,FALSE)),"Bitte Legende nutzen!")</f>
        <v/>
      </c>
      <c r="C57" s="147"/>
      <c r="D57" s="148"/>
      <c r="E57" s="113"/>
      <c r="F57" s="148"/>
      <c r="G57" s="102"/>
      <c r="H57" s="76"/>
      <c r="I57" s="104"/>
      <c r="J57" s="110"/>
      <c r="K57" s="51"/>
      <c r="L57" s="102"/>
      <c r="M57" s="76"/>
      <c r="N57" s="106"/>
      <c r="O57" s="110"/>
      <c r="P57" s="51"/>
      <c r="Q57" s="102"/>
      <c r="R57" s="76"/>
      <c r="S57" s="45"/>
      <c r="T57" s="110"/>
      <c r="U57" s="128">
        <f t="shared" si="1"/>
        <v>0</v>
      </c>
    </row>
    <row r="58" spans="1:22" x14ac:dyDescent="0.2">
      <c r="A58" s="136"/>
      <c r="B58" s="115" t="str">
        <f>IFERROR(IF(A58="","",VLOOKUP(A58,Legende[],2,FALSE)),"Bitte Legende nutzen!")</f>
        <v/>
      </c>
      <c r="C58" s="147"/>
      <c r="D58" s="148"/>
      <c r="E58" s="113"/>
      <c r="F58" s="148"/>
      <c r="G58" s="102"/>
      <c r="H58" s="76"/>
      <c r="I58" s="104"/>
      <c r="J58" s="110"/>
      <c r="K58" s="51"/>
      <c r="L58" s="102"/>
      <c r="M58" s="76"/>
      <c r="N58" s="106"/>
      <c r="O58" s="110"/>
      <c r="P58" s="51"/>
      <c r="Q58" s="102"/>
      <c r="R58" s="76"/>
      <c r="S58" s="45"/>
      <c r="T58" s="110"/>
      <c r="U58" s="128">
        <f t="shared" si="1"/>
        <v>0</v>
      </c>
    </row>
    <row r="59" spans="1:22" x14ac:dyDescent="0.2">
      <c r="A59" s="136"/>
      <c r="B59" s="115" t="str">
        <f>IFERROR(IF(A59="","",VLOOKUP(A59,Legende[],2,FALSE)),"Bitte Legende nutzen!")</f>
        <v/>
      </c>
      <c r="C59" s="70"/>
      <c r="D59" s="70"/>
      <c r="E59" s="113"/>
      <c r="F59" s="47"/>
      <c r="G59" s="102"/>
      <c r="H59" s="76"/>
      <c r="I59" s="104"/>
      <c r="J59" s="110"/>
      <c r="K59" s="51"/>
      <c r="L59" s="102"/>
      <c r="M59" s="76"/>
      <c r="N59" s="106"/>
      <c r="O59" s="110"/>
      <c r="P59" s="51"/>
      <c r="Q59" s="102"/>
      <c r="R59" s="76"/>
      <c r="S59" s="45"/>
      <c r="T59" s="110"/>
      <c r="U59" s="128">
        <f t="shared" si="1"/>
        <v>0</v>
      </c>
    </row>
    <row r="60" spans="1:22" x14ac:dyDescent="0.2">
      <c r="A60" s="136"/>
      <c r="B60" s="115" t="str">
        <f>IFERROR(IF(A60="","",VLOOKUP(A60,Legende[],2,FALSE)),"Bitte Legende nutzen!")</f>
        <v/>
      </c>
      <c r="C60" s="70"/>
      <c r="D60" s="70"/>
      <c r="E60" s="113"/>
      <c r="F60" s="47"/>
      <c r="G60" s="102"/>
      <c r="H60" s="76"/>
      <c r="I60" s="104"/>
      <c r="J60" s="110"/>
      <c r="K60" s="51"/>
      <c r="L60" s="102"/>
      <c r="M60" s="76"/>
      <c r="N60" s="106"/>
      <c r="O60" s="110"/>
      <c r="P60" s="51"/>
      <c r="Q60" s="102"/>
      <c r="R60" s="76"/>
      <c r="S60" s="45"/>
      <c r="T60" s="110"/>
      <c r="U60" s="128">
        <f t="shared" si="1"/>
        <v>0</v>
      </c>
    </row>
    <row r="61" spans="1:22" x14ac:dyDescent="0.2">
      <c r="A61" s="136"/>
      <c r="B61" s="115" t="str">
        <f>IFERROR(IF(A61="","",VLOOKUP(A61,Legende[],2,FALSE)),"Bitte Legende nutzen!")</f>
        <v/>
      </c>
      <c r="C61" s="70"/>
      <c r="D61" s="70"/>
      <c r="E61" s="113"/>
      <c r="F61" s="47"/>
      <c r="G61" s="102"/>
      <c r="H61" s="76"/>
      <c r="I61" s="104"/>
      <c r="J61" s="110"/>
      <c r="K61" s="51"/>
      <c r="L61" s="102"/>
      <c r="M61" s="76"/>
      <c r="N61" s="106"/>
      <c r="O61" s="110"/>
      <c r="P61" s="51"/>
      <c r="Q61" s="102"/>
      <c r="R61" s="76"/>
      <c r="S61" s="45"/>
      <c r="T61" s="110"/>
      <c r="U61" s="128">
        <f t="shared" si="1"/>
        <v>0</v>
      </c>
    </row>
    <row r="62" spans="1:22" x14ac:dyDescent="0.2">
      <c r="A62" s="136"/>
      <c r="B62" s="115" t="str">
        <f>IFERROR(IF(A62="","",VLOOKUP(A62,Legende[],2,FALSE)),"Bitte Legende nutzen!")</f>
        <v/>
      </c>
      <c r="C62" s="70"/>
      <c r="D62" s="70"/>
      <c r="E62" s="113"/>
      <c r="F62" s="47"/>
      <c r="G62" s="102"/>
      <c r="H62" s="76"/>
      <c r="I62" s="104"/>
      <c r="J62" s="110"/>
      <c r="K62" s="51"/>
      <c r="L62" s="102"/>
      <c r="M62" s="76"/>
      <c r="N62" s="106"/>
      <c r="O62" s="110"/>
      <c r="P62" s="51"/>
      <c r="Q62" s="102"/>
      <c r="R62" s="76"/>
      <c r="S62" s="45"/>
      <c r="T62" s="110"/>
      <c r="U62" s="128">
        <f t="shared" si="1"/>
        <v>0</v>
      </c>
    </row>
    <row r="63" spans="1:22" x14ac:dyDescent="0.2">
      <c r="A63" s="136"/>
      <c r="B63" s="115" t="str">
        <f>IFERROR(IF(A63="","",VLOOKUP(A63,Legende[],2,FALSE)),"Bitte Legende nutzen!")</f>
        <v/>
      </c>
      <c r="C63" s="70"/>
      <c r="D63" s="70"/>
      <c r="E63" s="113"/>
      <c r="F63" s="47"/>
      <c r="G63" s="102"/>
      <c r="H63" s="76"/>
      <c r="I63" s="104"/>
      <c r="J63" s="110"/>
      <c r="K63" s="51"/>
      <c r="L63" s="102"/>
      <c r="M63" s="76"/>
      <c r="N63" s="106"/>
      <c r="O63" s="110"/>
      <c r="P63" s="51"/>
      <c r="Q63" s="102"/>
      <c r="R63" s="76"/>
      <c r="S63" s="45"/>
      <c r="T63" s="110"/>
      <c r="U63" s="128">
        <f t="shared" si="1"/>
        <v>0</v>
      </c>
    </row>
    <row r="64" spans="1:22" x14ac:dyDescent="0.2">
      <c r="A64" s="136"/>
      <c r="B64" s="115" t="str">
        <f>IFERROR(IF(A64="","",VLOOKUP(A64,Legende[],2,FALSE)),"Bitte Legende nutzen!")</f>
        <v/>
      </c>
      <c r="C64" s="70"/>
      <c r="D64" s="70"/>
      <c r="E64" s="113"/>
      <c r="F64" s="47"/>
      <c r="G64" s="102"/>
      <c r="H64" s="76"/>
      <c r="I64" s="104"/>
      <c r="J64" s="110"/>
      <c r="K64" s="51"/>
      <c r="L64" s="102"/>
      <c r="M64" s="76"/>
      <c r="N64" s="106"/>
      <c r="O64" s="110"/>
      <c r="P64" s="51"/>
      <c r="Q64" s="102"/>
      <c r="R64" s="76"/>
      <c r="S64" s="45"/>
      <c r="T64" s="110"/>
      <c r="U64" s="128">
        <f t="shared" si="1"/>
        <v>0</v>
      </c>
    </row>
    <row r="65" spans="1:21" x14ac:dyDescent="0.2">
      <c r="A65" s="136"/>
      <c r="B65" s="115" t="str">
        <f>IFERROR(IF(A65="","",VLOOKUP(A65,Legende[],2,FALSE)),"Bitte Legende nutzen!")</f>
        <v/>
      </c>
      <c r="C65" s="70"/>
      <c r="D65" s="70"/>
      <c r="E65" s="113"/>
      <c r="F65" s="47"/>
      <c r="G65" s="102"/>
      <c r="H65" s="76"/>
      <c r="I65" s="104"/>
      <c r="J65" s="110"/>
      <c r="K65" s="51"/>
      <c r="L65" s="102"/>
      <c r="M65" s="76"/>
      <c r="N65" s="106"/>
      <c r="O65" s="110"/>
      <c r="P65" s="51"/>
      <c r="Q65" s="102"/>
      <c r="R65" s="76"/>
      <c r="S65" s="45"/>
      <c r="T65" s="110"/>
      <c r="U65" s="128">
        <f t="shared" si="1"/>
        <v>0</v>
      </c>
    </row>
    <row r="66" spans="1:21" x14ac:dyDescent="0.2">
      <c r="A66" s="136"/>
      <c r="B66" s="115" t="str">
        <f>IFERROR(IF(A66="","",VLOOKUP(A66,Legende[],2,FALSE)),"Bitte Legende nutzen!")</f>
        <v/>
      </c>
      <c r="C66" s="70"/>
      <c r="D66" s="70"/>
      <c r="E66" s="113"/>
      <c r="F66" s="47"/>
      <c r="G66" s="102"/>
      <c r="H66" s="76"/>
      <c r="I66" s="104"/>
      <c r="J66" s="110"/>
      <c r="K66" s="51"/>
      <c r="L66" s="102"/>
      <c r="M66" s="76"/>
      <c r="N66" s="106"/>
      <c r="O66" s="110"/>
      <c r="P66" s="51"/>
      <c r="Q66" s="102"/>
      <c r="R66" s="76"/>
      <c r="S66" s="45"/>
      <c r="T66" s="110"/>
      <c r="U66" s="128">
        <f t="shared" si="1"/>
        <v>0</v>
      </c>
    </row>
    <row r="67" spans="1:21" x14ac:dyDescent="0.2">
      <c r="A67" s="136"/>
      <c r="B67" s="115" t="str">
        <f>IFERROR(IF(A67="","",VLOOKUP(A67,Legende[],2,FALSE)),"Bitte Legende nutzen!")</f>
        <v/>
      </c>
      <c r="C67" s="70"/>
      <c r="D67" s="70"/>
      <c r="E67" s="113"/>
      <c r="F67" s="47"/>
      <c r="G67" s="102"/>
      <c r="H67" s="76"/>
      <c r="I67" s="104"/>
      <c r="J67" s="110"/>
      <c r="K67" s="51"/>
      <c r="L67" s="102"/>
      <c r="M67" s="76"/>
      <c r="N67" s="106"/>
      <c r="O67" s="110"/>
      <c r="P67" s="51"/>
      <c r="Q67" s="102"/>
      <c r="R67" s="76"/>
      <c r="S67" s="45"/>
      <c r="T67" s="110"/>
      <c r="U67" s="128">
        <f t="shared" si="1"/>
        <v>0</v>
      </c>
    </row>
    <row r="68" spans="1:21" x14ac:dyDescent="0.2">
      <c r="A68" s="136"/>
      <c r="B68" s="115" t="str">
        <f>IFERROR(IF(A68="","",VLOOKUP(A68,Legende[],2,FALSE)),"Bitte Legende nutzen!")</f>
        <v/>
      </c>
      <c r="C68" s="70"/>
      <c r="D68" s="70"/>
      <c r="E68" s="113"/>
      <c r="F68" s="47"/>
      <c r="G68" s="102"/>
      <c r="H68" s="76"/>
      <c r="I68" s="104"/>
      <c r="J68" s="110"/>
      <c r="K68" s="51"/>
      <c r="L68" s="102"/>
      <c r="M68" s="76"/>
      <c r="N68" s="106"/>
      <c r="O68" s="110"/>
      <c r="P68" s="51"/>
      <c r="Q68" s="102"/>
      <c r="R68" s="76"/>
      <c r="S68" s="45"/>
      <c r="T68" s="110"/>
      <c r="U68" s="128">
        <f t="shared" si="1"/>
        <v>0</v>
      </c>
    </row>
    <row r="69" spans="1:21" x14ac:dyDescent="0.2">
      <c r="A69" s="136"/>
      <c r="B69" s="115" t="str">
        <f>IFERROR(IF(A69="","",VLOOKUP(A69,Legende[],2,FALSE)),"Bitte Legende nutzen!")</f>
        <v/>
      </c>
      <c r="C69" s="70"/>
      <c r="D69" s="70"/>
      <c r="E69" s="113"/>
      <c r="F69" s="47"/>
      <c r="G69" s="102"/>
      <c r="H69" s="76"/>
      <c r="I69" s="104"/>
      <c r="J69" s="110"/>
      <c r="K69" s="51"/>
      <c r="L69" s="102"/>
      <c r="M69" s="76"/>
      <c r="N69" s="106"/>
      <c r="O69" s="110"/>
      <c r="P69" s="51"/>
      <c r="Q69" s="102"/>
      <c r="R69" s="76"/>
      <c r="S69" s="45"/>
      <c r="T69" s="110"/>
      <c r="U69" s="128">
        <f t="shared" si="1"/>
        <v>0</v>
      </c>
    </row>
    <row r="70" spans="1:21" x14ac:dyDescent="0.2">
      <c r="A70" s="136"/>
      <c r="B70" s="115" t="str">
        <f>IFERROR(IF(A70="","",VLOOKUP(A70,Legende[],2,FALSE)),"Bitte Legende nutzen!")</f>
        <v/>
      </c>
      <c r="C70" s="70"/>
      <c r="D70" s="70"/>
      <c r="E70" s="113"/>
      <c r="F70" s="47"/>
      <c r="G70" s="102"/>
      <c r="H70" s="76"/>
      <c r="I70" s="104"/>
      <c r="J70" s="110"/>
      <c r="K70" s="51"/>
      <c r="L70" s="102"/>
      <c r="M70" s="76"/>
      <c r="N70" s="106"/>
      <c r="O70" s="110"/>
      <c r="P70" s="51"/>
      <c r="Q70" s="102"/>
      <c r="R70" s="76"/>
      <c r="S70" s="45"/>
      <c r="T70" s="110"/>
      <c r="U70" s="128">
        <f t="shared" si="1"/>
        <v>0</v>
      </c>
    </row>
    <row r="71" spans="1:21" x14ac:dyDescent="0.2">
      <c r="A71" s="136"/>
      <c r="B71" s="115" t="str">
        <f>IFERROR(IF(A71="","",VLOOKUP(A71,Legende[],2,FALSE)),"Bitte Legende nutzen!")</f>
        <v/>
      </c>
      <c r="C71" s="70"/>
      <c r="D71" s="70"/>
      <c r="E71" s="113"/>
      <c r="F71" s="47"/>
      <c r="G71" s="102"/>
      <c r="H71" s="76"/>
      <c r="I71" s="104"/>
      <c r="J71" s="110"/>
      <c r="K71" s="51"/>
      <c r="L71" s="102"/>
      <c r="M71" s="76"/>
      <c r="N71" s="106"/>
      <c r="O71" s="110"/>
      <c r="P71" s="51"/>
      <c r="Q71" s="102"/>
      <c r="R71" s="76"/>
      <c r="S71" s="45"/>
      <c r="T71" s="110"/>
      <c r="U71" s="128">
        <f t="shared" si="1"/>
        <v>0</v>
      </c>
    </row>
    <row r="72" spans="1:21" x14ac:dyDescent="0.2">
      <c r="A72" s="136"/>
      <c r="B72" s="115" t="str">
        <f>IFERROR(IF(A72="","",VLOOKUP(A72,Legende[],2,FALSE)),"Bitte Legende nutzen!")</f>
        <v/>
      </c>
      <c r="C72" s="70"/>
      <c r="D72" s="70"/>
      <c r="E72" s="113"/>
      <c r="F72" s="47"/>
      <c r="G72" s="102"/>
      <c r="H72" s="76"/>
      <c r="I72" s="104"/>
      <c r="J72" s="110"/>
      <c r="K72" s="51"/>
      <c r="L72" s="102"/>
      <c r="M72" s="76"/>
      <c r="N72" s="106"/>
      <c r="O72" s="110"/>
      <c r="P72" s="51"/>
      <c r="Q72" s="102"/>
      <c r="R72" s="76"/>
      <c r="S72" s="45"/>
      <c r="T72" s="110"/>
      <c r="U72" s="128">
        <f t="shared" si="1"/>
        <v>0</v>
      </c>
    </row>
    <row r="73" spans="1:21" x14ac:dyDescent="0.2">
      <c r="A73" s="136"/>
      <c r="B73" s="115" t="str">
        <f>IFERROR(IF(A73="","",VLOOKUP(A73,Legende[],2,FALSE)),"Bitte Legende nutzen!")</f>
        <v/>
      </c>
      <c r="C73" s="70"/>
      <c r="D73" s="70"/>
      <c r="E73" s="113"/>
      <c r="F73" s="47"/>
      <c r="G73" s="102"/>
      <c r="H73" s="76"/>
      <c r="I73" s="104"/>
      <c r="J73" s="110"/>
      <c r="K73" s="51"/>
      <c r="L73" s="102"/>
      <c r="M73" s="76"/>
      <c r="N73" s="106"/>
      <c r="O73" s="110"/>
      <c r="P73" s="51"/>
      <c r="Q73" s="102"/>
      <c r="R73" s="76"/>
      <c r="S73" s="45"/>
      <c r="T73" s="110"/>
      <c r="U73" s="128">
        <f t="shared" si="1"/>
        <v>0</v>
      </c>
    </row>
    <row r="74" spans="1:21" x14ac:dyDescent="0.2">
      <c r="A74" s="136"/>
      <c r="B74" s="115" t="str">
        <f>IFERROR(IF(A74="","",VLOOKUP(A74,Legende[],2,FALSE)),"Bitte Legende nutzen!")</f>
        <v/>
      </c>
      <c r="C74" s="70"/>
      <c r="D74" s="70"/>
      <c r="E74" s="113"/>
      <c r="F74" s="47"/>
      <c r="G74" s="102"/>
      <c r="H74" s="76"/>
      <c r="I74" s="104"/>
      <c r="J74" s="110"/>
      <c r="K74" s="51"/>
      <c r="L74" s="102"/>
      <c r="M74" s="76"/>
      <c r="N74" s="106"/>
      <c r="O74" s="110"/>
      <c r="P74" s="51"/>
      <c r="Q74" s="102"/>
      <c r="R74" s="76"/>
      <c r="S74" s="45"/>
      <c r="T74" s="110"/>
      <c r="U74" s="128">
        <f t="shared" si="1"/>
        <v>0</v>
      </c>
    </row>
    <row r="75" spans="1:21" x14ac:dyDescent="0.2">
      <c r="A75" s="136"/>
      <c r="B75" s="115" t="str">
        <f>IFERROR(IF(A75="","",VLOOKUP(A75,Legende[],2,FALSE)),"Bitte Legende nutzen!")</f>
        <v/>
      </c>
      <c r="C75" s="70"/>
      <c r="D75" s="70"/>
      <c r="E75" s="113"/>
      <c r="F75" s="47"/>
      <c r="G75" s="102"/>
      <c r="H75" s="76"/>
      <c r="I75" s="104"/>
      <c r="J75" s="110"/>
      <c r="K75" s="51"/>
      <c r="L75" s="102"/>
      <c r="M75" s="76"/>
      <c r="N75" s="106"/>
      <c r="O75" s="110"/>
      <c r="P75" s="51"/>
      <c r="Q75" s="102"/>
      <c r="R75" s="76"/>
      <c r="S75" s="45"/>
      <c r="T75" s="110"/>
      <c r="U75" s="128">
        <f t="shared" si="1"/>
        <v>0</v>
      </c>
    </row>
    <row r="76" spans="1:21" x14ac:dyDescent="0.2">
      <c r="A76" s="136"/>
      <c r="B76" s="115" t="str">
        <f>IFERROR(IF(A76="","",VLOOKUP(A76,Legende[],2,FALSE)),"Bitte Legende nutzen!")</f>
        <v/>
      </c>
      <c r="C76" s="70"/>
      <c r="D76" s="70"/>
      <c r="E76" s="113"/>
      <c r="F76" s="47"/>
      <c r="G76" s="102"/>
      <c r="H76" s="76"/>
      <c r="I76" s="104"/>
      <c r="J76" s="110"/>
      <c r="K76" s="51"/>
      <c r="L76" s="102"/>
      <c r="M76" s="76"/>
      <c r="N76" s="106"/>
      <c r="O76" s="110"/>
      <c r="P76" s="51"/>
      <c r="Q76" s="102"/>
      <c r="R76" s="76"/>
      <c r="S76" s="45"/>
      <c r="T76" s="110"/>
      <c r="U76" s="128">
        <f t="shared" si="1"/>
        <v>0</v>
      </c>
    </row>
    <row r="77" spans="1:21" x14ac:dyDescent="0.2">
      <c r="A77" s="136"/>
      <c r="B77" s="115" t="str">
        <f>IFERROR(IF(A77="","",VLOOKUP(A77,Legende[],2,FALSE)),"Bitte Legende nutzen!")</f>
        <v/>
      </c>
      <c r="C77" s="70"/>
      <c r="D77" s="70"/>
      <c r="E77" s="113"/>
      <c r="F77" s="47"/>
      <c r="G77" s="102"/>
      <c r="H77" s="76"/>
      <c r="I77" s="104"/>
      <c r="J77" s="110"/>
      <c r="K77" s="51"/>
      <c r="L77" s="102"/>
      <c r="M77" s="76"/>
      <c r="N77" s="106"/>
      <c r="O77" s="110"/>
      <c r="P77" s="51"/>
      <c r="Q77" s="102"/>
      <c r="R77" s="76"/>
      <c r="S77" s="45"/>
      <c r="T77" s="110"/>
      <c r="U77" s="128">
        <f t="shared" si="1"/>
        <v>0</v>
      </c>
    </row>
    <row r="78" spans="1:21" x14ac:dyDescent="0.2">
      <c r="A78" s="136"/>
      <c r="B78" s="115" t="str">
        <f>IFERROR(IF(A78="","",VLOOKUP(A78,Legende[],2,FALSE)),"Bitte Legende nutzen!")</f>
        <v/>
      </c>
      <c r="C78" s="70"/>
      <c r="D78" s="70"/>
      <c r="E78" s="113"/>
      <c r="F78" s="47"/>
      <c r="G78" s="102"/>
      <c r="H78" s="76"/>
      <c r="I78" s="104"/>
      <c r="J78" s="110"/>
      <c r="K78" s="51"/>
      <c r="L78" s="102"/>
      <c r="M78" s="76"/>
      <c r="N78" s="106"/>
      <c r="O78" s="110"/>
      <c r="P78" s="51"/>
      <c r="Q78" s="102"/>
      <c r="R78" s="76"/>
      <c r="S78" s="45"/>
      <c r="T78" s="110"/>
      <c r="U78" s="128">
        <f t="shared" si="1"/>
        <v>0</v>
      </c>
    </row>
    <row r="79" spans="1:21" ht="15" thickBot="1" x14ac:dyDescent="0.25">
      <c r="A79" s="137"/>
      <c r="B79" s="115" t="str">
        <f>IFERROR(IF(A79="","",VLOOKUP(A79,Legende[],2,FALSE)),"Bitte Legende nutzen!")</f>
        <v/>
      </c>
      <c r="C79" s="101"/>
      <c r="D79" s="101"/>
      <c r="E79" s="114"/>
      <c r="F79" s="62"/>
      <c r="G79" s="103"/>
      <c r="H79" s="76"/>
      <c r="I79" s="105"/>
      <c r="J79" s="111"/>
      <c r="K79" s="63"/>
      <c r="L79" s="103"/>
      <c r="M79" s="76"/>
      <c r="N79" s="107"/>
      <c r="O79" s="111"/>
      <c r="P79" s="63"/>
      <c r="Q79" s="108"/>
      <c r="R79" s="76"/>
      <c r="S79" s="52"/>
      <c r="T79" s="111"/>
      <c r="U79" s="129">
        <f t="shared" si="1"/>
        <v>0</v>
      </c>
    </row>
    <row r="80" spans="1:21" ht="15.75" thickBot="1" x14ac:dyDescent="0.3">
      <c r="A80" s="64" t="s">
        <v>156</v>
      </c>
      <c r="B80" s="65"/>
      <c r="C80" s="65"/>
      <c r="D80" s="65"/>
      <c r="E80" s="66"/>
      <c r="F80" s="66">
        <f>SUBTOTAL(109,Tabelle25[Ausgaben])</f>
        <v>0</v>
      </c>
      <c r="G80" s="67"/>
      <c r="H80" s="76"/>
      <c r="I80" s="65"/>
      <c r="J80" s="66"/>
      <c r="K80" s="66">
        <f>SUBTOTAL(109,Tabelle25[[Ausgaben ]])</f>
        <v>0</v>
      </c>
      <c r="L80" s="67"/>
      <c r="M80" s="76"/>
      <c r="N80" s="65"/>
      <c r="O80" s="66"/>
      <c r="P80" s="66">
        <f>SUBTOTAL(109,Tabelle25[[Ausgaben  ]])</f>
        <v>0</v>
      </c>
      <c r="Q80" s="67"/>
      <c r="R80" s="76"/>
      <c r="S80" s="65"/>
      <c r="T80" s="66"/>
      <c r="U80" s="68">
        <f>SUBTOTAL(109,Tabelle25[[Ausgaben   ]])</f>
        <v>0</v>
      </c>
    </row>
    <row r="81" spans="1:26" x14ac:dyDescent="0.2">
      <c r="A81" s="28"/>
    </row>
    <row r="82" spans="1:26" s="28" customFormat="1" ht="15" x14ac:dyDescent="0.25">
      <c r="A82" s="57" t="s">
        <v>181</v>
      </c>
      <c r="B82" s="54"/>
      <c r="C82" s="54"/>
      <c r="D82" s="54"/>
      <c r="E82" s="55"/>
      <c r="F82" s="55"/>
      <c r="G82" s="54"/>
      <c r="H82" s="54"/>
      <c r="I82" s="55"/>
      <c r="J82" s="55"/>
      <c r="K82" s="54"/>
      <c r="L82" s="54"/>
      <c r="M82" s="55"/>
      <c r="N82" s="55"/>
      <c r="O82" s="54"/>
      <c r="P82" s="54"/>
      <c r="Q82" s="55"/>
      <c r="R82" s="55"/>
      <c r="S82" s="54"/>
    </row>
    <row r="83" spans="1:26" ht="15" x14ac:dyDescent="0.25">
      <c r="A83" s="93" t="s">
        <v>182</v>
      </c>
      <c r="B83" s="93"/>
      <c r="C83" s="93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/>
    </row>
    <row r="84" spans="1:26" ht="36" x14ac:dyDescent="0.2">
      <c r="A84" s="126" t="s">
        <v>97</v>
      </c>
      <c r="B84" s="44" t="s">
        <v>1</v>
      </c>
      <c r="C84" s="44" t="s">
        <v>6</v>
      </c>
      <c r="D84" s="44" t="s">
        <v>153</v>
      </c>
      <c r="E84" s="44" t="s">
        <v>11</v>
      </c>
      <c r="F84" s="44" t="s">
        <v>17</v>
      </c>
      <c r="G84" s="29" t="s">
        <v>7</v>
      </c>
      <c r="H84" s="77" t="s">
        <v>175</v>
      </c>
      <c r="I84" s="74" t="s">
        <v>164</v>
      </c>
      <c r="J84" s="44" t="s">
        <v>158</v>
      </c>
      <c r="K84" s="44" t="s">
        <v>160</v>
      </c>
      <c r="L84" s="29" t="s">
        <v>161</v>
      </c>
      <c r="M84" s="77" t="s">
        <v>176</v>
      </c>
      <c r="N84" s="48" t="s">
        <v>165</v>
      </c>
      <c r="O84" s="44" t="s">
        <v>159</v>
      </c>
      <c r="P84" s="30" t="s">
        <v>162</v>
      </c>
      <c r="Q84" s="31" t="s">
        <v>163</v>
      </c>
      <c r="R84" s="77" t="s">
        <v>177</v>
      </c>
      <c r="S84" s="69" t="s">
        <v>174</v>
      </c>
      <c r="T84" s="44" t="s">
        <v>172</v>
      </c>
      <c r="U84" s="122" t="s">
        <v>173</v>
      </c>
    </row>
    <row r="85" spans="1:26" x14ac:dyDescent="0.2">
      <c r="A85" s="135"/>
      <c r="B85" s="115" t="str">
        <f>IFERROR(IF(A85="","",VLOOKUP(A85,Legende[],2,FALSE)),"Bitte Legende nutzen!")</f>
        <v/>
      </c>
      <c r="C85" s="147"/>
      <c r="D85" s="148"/>
      <c r="E85" s="114"/>
      <c r="F85" s="148"/>
      <c r="G85" s="108"/>
      <c r="H85" s="75"/>
      <c r="I85" s="104"/>
      <c r="J85" s="109"/>
      <c r="K85" s="50"/>
      <c r="L85" s="102"/>
      <c r="M85" s="75"/>
      <c r="N85" s="106"/>
      <c r="O85" s="109"/>
      <c r="P85" s="50"/>
      <c r="Q85" s="102"/>
      <c r="R85" s="75"/>
      <c r="S85" s="49"/>
      <c r="T85" s="109"/>
      <c r="U85" s="127">
        <f t="shared" ref="U85:U108" si="2">ROUND(SUM(F85,K85,P85),2)</f>
        <v>0</v>
      </c>
    </row>
    <row r="86" spans="1:26" x14ac:dyDescent="0.2">
      <c r="A86" s="136"/>
      <c r="B86" s="115" t="str">
        <f>IFERROR(IF(A86="","",VLOOKUP(A86,Legende[],2,FALSE)),"Bitte Legende nutzen!")</f>
        <v/>
      </c>
      <c r="C86" s="147"/>
      <c r="D86" s="148"/>
      <c r="E86" s="114"/>
      <c r="F86" s="148"/>
      <c r="G86" s="108"/>
      <c r="H86" s="76"/>
      <c r="I86" s="104"/>
      <c r="J86" s="110"/>
      <c r="K86" s="51"/>
      <c r="L86" s="102"/>
      <c r="M86" s="76"/>
      <c r="N86" s="106"/>
      <c r="O86" s="110"/>
      <c r="P86" s="51"/>
      <c r="Q86" s="102"/>
      <c r="R86" s="76"/>
      <c r="S86" s="45"/>
      <c r="T86" s="110"/>
      <c r="U86" s="128">
        <f t="shared" si="2"/>
        <v>0</v>
      </c>
    </row>
    <row r="87" spans="1:26" x14ac:dyDescent="0.2">
      <c r="A87" s="136"/>
      <c r="B87" s="115" t="str">
        <f>IFERROR(IF(A87="","",VLOOKUP(A87,Legende[],2,FALSE)),"Bitte Legende nutzen!")</f>
        <v/>
      </c>
      <c r="C87" s="147"/>
      <c r="D87" s="148"/>
      <c r="E87" s="114"/>
      <c r="F87" s="148"/>
      <c r="G87" s="108"/>
      <c r="H87" s="76"/>
      <c r="I87" s="104"/>
      <c r="J87" s="110"/>
      <c r="K87" s="51"/>
      <c r="L87" s="102"/>
      <c r="M87" s="76"/>
      <c r="N87" s="106"/>
      <c r="O87" s="110"/>
      <c r="P87" s="51"/>
      <c r="Q87" s="102"/>
      <c r="R87" s="76"/>
      <c r="S87" s="45"/>
      <c r="T87" s="110"/>
      <c r="U87" s="128">
        <f t="shared" si="2"/>
        <v>0</v>
      </c>
    </row>
    <row r="88" spans="1:26" x14ac:dyDescent="0.2">
      <c r="A88" s="136"/>
      <c r="B88" s="115" t="str">
        <f>IFERROR(IF(A88="","",VLOOKUP(A88,Legende[],2,FALSE)),"Bitte Legende nutzen!")</f>
        <v/>
      </c>
      <c r="C88" s="147"/>
      <c r="D88" s="148"/>
      <c r="E88" s="114"/>
      <c r="F88" s="148"/>
      <c r="G88" s="102"/>
      <c r="H88" s="76"/>
      <c r="I88" s="104"/>
      <c r="J88" s="110"/>
      <c r="K88" s="51"/>
      <c r="L88" s="102"/>
      <c r="M88" s="76"/>
      <c r="N88" s="106"/>
      <c r="O88" s="110"/>
      <c r="P88" s="51"/>
      <c r="Q88" s="102"/>
      <c r="R88" s="76"/>
      <c r="S88" s="45"/>
      <c r="T88" s="110"/>
      <c r="U88" s="128">
        <f t="shared" si="2"/>
        <v>0</v>
      </c>
    </row>
    <row r="89" spans="1:26" x14ac:dyDescent="0.2">
      <c r="A89" s="136"/>
      <c r="B89" s="115" t="str">
        <f>IFERROR(IF(A89="","",VLOOKUP(A89,Legende[],2,FALSE)),"Bitte Legende nutzen!")</f>
        <v/>
      </c>
      <c r="C89" s="147"/>
      <c r="D89" s="148"/>
      <c r="E89" s="114"/>
      <c r="F89" s="148"/>
      <c r="G89" s="157"/>
      <c r="H89" s="76"/>
      <c r="I89" s="104"/>
      <c r="J89" s="110"/>
      <c r="K89" s="51"/>
      <c r="L89" s="102"/>
      <c r="M89" s="76"/>
      <c r="N89" s="106"/>
      <c r="O89" s="110"/>
      <c r="P89" s="51"/>
      <c r="Q89" s="102"/>
      <c r="R89" s="76"/>
      <c r="S89" s="45"/>
      <c r="T89" s="110"/>
      <c r="U89" s="128">
        <f t="shared" si="2"/>
        <v>0</v>
      </c>
    </row>
    <row r="90" spans="1:26" x14ac:dyDescent="0.2">
      <c r="A90" s="136"/>
      <c r="B90" s="115" t="str">
        <f>IFERROR(IF(A90="","",VLOOKUP(A90,Legende[],2,FALSE)),"Bitte Legende nutzen!")</f>
        <v/>
      </c>
      <c r="C90" s="147"/>
      <c r="D90" s="148"/>
      <c r="E90" s="114"/>
      <c r="F90" s="148"/>
      <c r="G90" s="102"/>
      <c r="H90" s="76"/>
      <c r="I90" s="104"/>
      <c r="J90" s="110"/>
      <c r="K90" s="51"/>
      <c r="L90" s="102"/>
      <c r="M90" s="76"/>
      <c r="N90" s="106"/>
      <c r="O90" s="110"/>
      <c r="P90" s="51"/>
      <c r="Q90" s="102"/>
      <c r="R90" s="76"/>
      <c r="S90" s="45"/>
      <c r="T90" s="110"/>
      <c r="U90" s="128">
        <f t="shared" si="2"/>
        <v>0</v>
      </c>
    </row>
    <row r="91" spans="1:26" x14ac:dyDescent="0.2">
      <c r="A91" s="136"/>
      <c r="B91" s="115" t="str">
        <f>IFERROR(IF(A91="","",VLOOKUP(A91,Legende[],2,FALSE)),"Bitte Legende nutzen!")</f>
        <v/>
      </c>
      <c r="C91" s="147"/>
      <c r="D91" s="148"/>
      <c r="E91" s="114"/>
      <c r="F91" s="148"/>
      <c r="G91" s="102"/>
      <c r="H91" s="76"/>
      <c r="I91" s="104"/>
      <c r="J91" s="110"/>
      <c r="K91" s="51"/>
      <c r="L91" s="102"/>
      <c r="M91" s="76"/>
      <c r="N91" s="106"/>
      <c r="O91" s="110"/>
      <c r="P91" s="51"/>
      <c r="Q91" s="102"/>
      <c r="R91" s="76"/>
      <c r="S91" s="45"/>
      <c r="T91" s="110"/>
      <c r="U91" s="128">
        <f t="shared" si="2"/>
        <v>0</v>
      </c>
    </row>
    <row r="92" spans="1:26" x14ac:dyDescent="0.2">
      <c r="A92" s="136"/>
      <c r="B92" s="115" t="str">
        <f>IFERROR(IF(A92="","",VLOOKUP(A92,Legende[],2,FALSE)),"Bitte Legende nutzen!")</f>
        <v/>
      </c>
      <c r="C92" s="147"/>
      <c r="D92" s="148"/>
      <c r="E92" s="114"/>
      <c r="F92" s="148"/>
      <c r="G92" s="157"/>
      <c r="H92" s="76"/>
      <c r="I92" s="104"/>
      <c r="J92" s="110"/>
      <c r="K92" s="51"/>
      <c r="L92" s="102"/>
      <c r="M92" s="76"/>
      <c r="N92" s="106"/>
      <c r="O92" s="110"/>
      <c r="P92" s="51"/>
      <c r="Q92" s="102"/>
      <c r="R92" s="76"/>
      <c r="S92" s="45"/>
      <c r="T92" s="110"/>
      <c r="U92" s="128">
        <f t="shared" si="2"/>
        <v>0</v>
      </c>
    </row>
    <row r="93" spans="1:26" x14ac:dyDescent="0.2">
      <c r="A93" s="136"/>
      <c r="B93" s="115" t="str">
        <f>IFERROR(IF(A93="","",VLOOKUP(A93,Legende[],2,FALSE)),"Bitte Legende nutzen!")</f>
        <v/>
      </c>
      <c r="C93" s="147"/>
      <c r="D93" s="148"/>
      <c r="E93" s="114"/>
      <c r="F93" s="148"/>
      <c r="G93" s="108"/>
      <c r="H93" s="76"/>
      <c r="I93" s="104"/>
      <c r="J93" s="110"/>
      <c r="K93" s="51"/>
      <c r="L93" s="102"/>
      <c r="M93" s="76"/>
      <c r="N93" s="106"/>
      <c r="O93" s="110"/>
      <c r="P93" s="51"/>
      <c r="Q93" s="102"/>
      <c r="R93" s="76"/>
      <c r="S93" s="45"/>
      <c r="T93" s="110"/>
      <c r="U93" s="128">
        <f t="shared" si="2"/>
        <v>0</v>
      </c>
      <c r="Y93" s="28"/>
      <c r="Z93" s="28"/>
    </row>
    <row r="94" spans="1:26" x14ac:dyDescent="0.2">
      <c r="A94" s="136"/>
      <c r="B94" s="115" t="str">
        <f>IFERROR(IF(A94="","",VLOOKUP(A94,Legende[],2,FALSE)),"Bitte Legende nutzen!")</f>
        <v/>
      </c>
      <c r="C94" s="147"/>
      <c r="D94" s="148"/>
      <c r="E94" s="114"/>
      <c r="F94" s="148"/>
      <c r="G94" s="102"/>
      <c r="H94" s="76"/>
      <c r="I94" s="104"/>
      <c r="J94" s="110"/>
      <c r="K94" s="51"/>
      <c r="L94" s="102"/>
      <c r="M94" s="76"/>
      <c r="N94" s="106"/>
      <c r="O94" s="110"/>
      <c r="P94" s="51"/>
      <c r="Q94" s="102"/>
      <c r="R94" s="76"/>
      <c r="S94" s="45"/>
      <c r="T94" s="110"/>
      <c r="U94" s="128">
        <f t="shared" si="2"/>
        <v>0</v>
      </c>
      <c r="Y94" s="28"/>
      <c r="Z94" s="28"/>
    </row>
    <row r="95" spans="1:26" x14ac:dyDescent="0.2">
      <c r="A95" s="136"/>
      <c r="B95" s="115" t="str">
        <f>IFERROR(IF(A95="","",VLOOKUP(A95,Legende[],2,FALSE)),"Bitte Legende nutzen!")</f>
        <v/>
      </c>
      <c r="C95" s="147"/>
      <c r="D95" s="148"/>
      <c r="E95" s="114"/>
      <c r="F95" s="148"/>
      <c r="G95" s="157"/>
      <c r="H95" s="76"/>
      <c r="I95" s="104"/>
      <c r="J95" s="110"/>
      <c r="K95" s="51"/>
      <c r="L95" s="102"/>
      <c r="M95" s="76"/>
      <c r="N95" s="106"/>
      <c r="O95" s="110"/>
      <c r="P95" s="51"/>
      <c r="Q95" s="102"/>
      <c r="R95" s="76"/>
      <c r="S95" s="45"/>
      <c r="T95" s="110"/>
      <c r="U95" s="128">
        <f t="shared" si="2"/>
        <v>0</v>
      </c>
    </row>
    <row r="96" spans="1:26" x14ac:dyDescent="0.2">
      <c r="A96" s="136"/>
      <c r="B96" s="115" t="str">
        <f>IFERROR(IF(A96="","",VLOOKUP(A96,Legende[],2,FALSE)),"Bitte Legende nutzen!")</f>
        <v/>
      </c>
      <c r="C96" s="147"/>
      <c r="D96" s="148"/>
      <c r="E96" s="114"/>
      <c r="F96" s="148"/>
      <c r="G96" s="108"/>
      <c r="H96" s="76"/>
      <c r="I96" s="104"/>
      <c r="J96" s="110"/>
      <c r="K96" s="51"/>
      <c r="L96" s="102"/>
      <c r="M96" s="76"/>
      <c r="N96" s="106"/>
      <c r="O96" s="110"/>
      <c r="P96" s="51"/>
      <c r="Q96" s="102"/>
      <c r="R96" s="76"/>
      <c r="S96" s="45"/>
      <c r="T96" s="110"/>
      <c r="U96" s="128">
        <f t="shared" si="2"/>
        <v>0</v>
      </c>
    </row>
    <row r="97" spans="1:21" x14ac:dyDescent="0.2">
      <c r="A97" s="136"/>
      <c r="B97" s="115" t="str">
        <f>IFERROR(IF(A97="","",VLOOKUP(A97,Legende[],2,FALSE)),"Bitte Legende nutzen!")</f>
        <v/>
      </c>
      <c r="C97" s="147"/>
      <c r="D97" s="148"/>
      <c r="E97" s="114"/>
      <c r="F97" s="148"/>
      <c r="G97" s="108"/>
      <c r="H97" s="76"/>
      <c r="I97" s="104"/>
      <c r="J97" s="110"/>
      <c r="K97" s="51"/>
      <c r="L97" s="102"/>
      <c r="M97" s="76"/>
      <c r="N97" s="106"/>
      <c r="O97" s="110"/>
      <c r="P97" s="51"/>
      <c r="Q97" s="102"/>
      <c r="R97" s="76"/>
      <c r="S97" s="45"/>
      <c r="T97" s="110"/>
      <c r="U97" s="128">
        <f t="shared" si="2"/>
        <v>0</v>
      </c>
    </row>
    <row r="98" spans="1:21" x14ac:dyDescent="0.2">
      <c r="A98" s="136"/>
      <c r="B98" s="115" t="str">
        <f>IFERROR(IF(A98="","",VLOOKUP(A98,Legende[],2,FALSE)),"Bitte Legende nutzen!")</f>
        <v/>
      </c>
      <c r="C98" s="147"/>
      <c r="D98" s="148"/>
      <c r="E98" s="114"/>
      <c r="F98" s="148"/>
      <c r="G98" s="108"/>
      <c r="H98" s="76"/>
      <c r="I98" s="104"/>
      <c r="J98" s="110"/>
      <c r="K98" s="51"/>
      <c r="L98" s="102"/>
      <c r="M98" s="76"/>
      <c r="N98" s="106"/>
      <c r="O98" s="110"/>
      <c r="P98" s="51"/>
      <c r="Q98" s="102"/>
      <c r="R98" s="76"/>
      <c r="S98" s="45"/>
      <c r="T98" s="110"/>
      <c r="U98" s="128">
        <f t="shared" si="2"/>
        <v>0</v>
      </c>
    </row>
    <row r="99" spans="1:21" x14ac:dyDescent="0.2">
      <c r="A99" s="136"/>
      <c r="B99" s="115" t="str">
        <f>IFERROR(IF(A99="","",VLOOKUP(A99,Legende[],2,FALSE)),"Bitte Legende nutzen!")</f>
        <v/>
      </c>
      <c r="C99" s="147"/>
      <c r="D99" s="148"/>
      <c r="E99" s="114"/>
      <c r="F99" s="148"/>
      <c r="G99" s="108"/>
      <c r="H99" s="76"/>
      <c r="I99" s="104"/>
      <c r="J99" s="110"/>
      <c r="K99" s="51"/>
      <c r="L99" s="102"/>
      <c r="M99" s="76"/>
      <c r="N99" s="106"/>
      <c r="O99" s="110"/>
      <c r="P99" s="51"/>
      <c r="Q99" s="102"/>
      <c r="R99" s="76"/>
      <c r="S99" s="45"/>
      <c r="T99" s="110"/>
      <c r="U99" s="128">
        <f t="shared" si="2"/>
        <v>0</v>
      </c>
    </row>
    <row r="100" spans="1:21" x14ac:dyDescent="0.2">
      <c r="A100" s="136"/>
      <c r="B100" s="115" t="str">
        <f>IFERROR(IF(A100="","",VLOOKUP(A100,Legende[],2,FALSE)),"Bitte Legende nutzen!")</f>
        <v/>
      </c>
      <c r="C100" s="147"/>
      <c r="D100" s="148"/>
      <c r="E100" s="114"/>
      <c r="F100" s="148"/>
      <c r="G100" s="108"/>
      <c r="H100" s="76"/>
      <c r="I100" s="104"/>
      <c r="J100" s="110"/>
      <c r="K100" s="51"/>
      <c r="L100" s="102"/>
      <c r="M100" s="76"/>
      <c r="N100" s="106"/>
      <c r="O100" s="110"/>
      <c r="P100" s="51"/>
      <c r="Q100" s="102"/>
      <c r="R100" s="76"/>
      <c r="S100" s="45"/>
      <c r="T100" s="110"/>
      <c r="U100" s="128">
        <f t="shared" si="2"/>
        <v>0</v>
      </c>
    </row>
    <row r="101" spans="1:21" x14ac:dyDescent="0.2">
      <c r="A101" s="136"/>
      <c r="B101" s="115" t="str">
        <f>IFERROR(IF(A101="","",VLOOKUP(A101,Legende[],2,FALSE)),"Bitte Legende nutzen!")</f>
        <v/>
      </c>
      <c r="C101" s="147"/>
      <c r="D101" s="148"/>
      <c r="E101" s="114"/>
      <c r="F101" s="148"/>
      <c r="G101" s="108"/>
      <c r="H101" s="76"/>
      <c r="I101" s="104"/>
      <c r="J101" s="110"/>
      <c r="K101" s="51"/>
      <c r="L101" s="102"/>
      <c r="M101" s="76"/>
      <c r="N101" s="106"/>
      <c r="O101" s="110"/>
      <c r="P101" s="51"/>
      <c r="Q101" s="102"/>
      <c r="R101" s="76"/>
      <c r="S101" s="45"/>
      <c r="T101" s="110"/>
      <c r="U101" s="128">
        <f t="shared" si="2"/>
        <v>0</v>
      </c>
    </row>
    <row r="102" spans="1:21" x14ac:dyDescent="0.2">
      <c r="A102" s="136"/>
      <c r="B102" s="115" t="str">
        <f>IFERROR(IF(A102="","",VLOOKUP(A102,Legende[],2,FALSE)),"Bitte Legende nutzen!")</f>
        <v/>
      </c>
      <c r="C102" s="147"/>
      <c r="D102" s="148"/>
      <c r="E102" s="114"/>
      <c r="F102" s="148"/>
      <c r="G102" s="102"/>
      <c r="H102" s="76"/>
      <c r="I102" s="104"/>
      <c r="J102" s="110"/>
      <c r="K102" s="51"/>
      <c r="L102" s="102"/>
      <c r="M102" s="76"/>
      <c r="N102" s="106"/>
      <c r="O102" s="110"/>
      <c r="P102" s="51"/>
      <c r="Q102" s="102"/>
      <c r="R102" s="76"/>
      <c r="S102" s="45"/>
      <c r="T102" s="110"/>
      <c r="U102" s="128">
        <f t="shared" si="2"/>
        <v>0</v>
      </c>
    </row>
    <row r="103" spans="1:21" x14ac:dyDescent="0.2">
      <c r="A103" s="136"/>
      <c r="B103" s="115" t="str">
        <f>IFERROR(IF(A103="","",VLOOKUP(A103,Legende[],2,FALSE)),"Bitte Legende nutzen!")</f>
        <v/>
      </c>
      <c r="C103" s="147"/>
      <c r="D103" s="148"/>
      <c r="E103" s="114"/>
      <c r="F103" s="148"/>
      <c r="G103" s="157"/>
      <c r="H103" s="76"/>
      <c r="I103" s="104"/>
      <c r="J103" s="110"/>
      <c r="K103" s="51"/>
      <c r="L103" s="102"/>
      <c r="M103" s="76"/>
      <c r="N103" s="106"/>
      <c r="O103" s="110"/>
      <c r="P103" s="51"/>
      <c r="Q103" s="102"/>
      <c r="R103" s="76"/>
      <c r="S103" s="45"/>
      <c r="T103" s="110"/>
      <c r="U103" s="128">
        <f t="shared" si="2"/>
        <v>0</v>
      </c>
    </row>
    <row r="104" spans="1:21" x14ac:dyDescent="0.2">
      <c r="A104" s="136"/>
      <c r="B104" s="115" t="str">
        <f>IFERROR(IF(A104="","",VLOOKUP(A104,Legende[],2,FALSE)),"Bitte Legende nutzen!")</f>
        <v/>
      </c>
      <c r="C104" s="147"/>
      <c r="D104" s="148"/>
      <c r="E104" s="114"/>
      <c r="F104" s="148"/>
      <c r="G104" s="108"/>
      <c r="H104" s="76"/>
      <c r="I104" s="104"/>
      <c r="J104" s="110"/>
      <c r="K104" s="51"/>
      <c r="L104" s="102"/>
      <c r="M104" s="76"/>
      <c r="N104" s="106"/>
      <c r="O104" s="110"/>
      <c r="P104" s="51"/>
      <c r="Q104" s="102"/>
      <c r="R104" s="76"/>
      <c r="S104" s="45"/>
      <c r="T104" s="110"/>
      <c r="U104" s="128">
        <f t="shared" si="2"/>
        <v>0</v>
      </c>
    </row>
    <row r="105" spans="1:21" x14ac:dyDescent="0.2">
      <c r="A105" s="136"/>
      <c r="B105" s="115" t="str">
        <f>IFERROR(IF(A105="","",VLOOKUP(A105,Legende[],2,FALSE)),"Bitte Legende nutzen!")</f>
        <v/>
      </c>
      <c r="C105" s="147"/>
      <c r="D105" s="148"/>
      <c r="E105" s="114"/>
      <c r="F105" s="148"/>
      <c r="G105" s="108"/>
      <c r="H105" s="76"/>
      <c r="I105" s="104"/>
      <c r="J105" s="110"/>
      <c r="K105" s="51"/>
      <c r="L105" s="102"/>
      <c r="M105" s="76"/>
      <c r="N105" s="106"/>
      <c r="O105" s="110"/>
      <c r="P105" s="51"/>
      <c r="Q105" s="102"/>
      <c r="R105" s="76"/>
      <c r="S105" s="45"/>
      <c r="T105" s="110"/>
      <c r="U105" s="128">
        <f t="shared" si="2"/>
        <v>0</v>
      </c>
    </row>
    <row r="106" spans="1:21" x14ac:dyDescent="0.2">
      <c r="A106" s="136"/>
      <c r="B106" s="115" t="str">
        <f>IFERROR(IF(A106="","",VLOOKUP(A106,Legende[],2,FALSE)),"Bitte Legende nutzen!")</f>
        <v/>
      </c>
      <c r="C106" s="153"/>
      <c r="D106" s="154"/>
      <c r="E106" s="114"/>
      <c r="F106" s="154"/>
      <c r="G106" s="102"/>
      <c r="H106" s="76"/>
      <c r="I106" s="104"/>
      <c r="J106" s="110"/>
      <c r="K106" s="51"/>
      <c r="L106" s="102"/>
      <c r="M106" s="76"/>
      <c r="N106" s="106"/>
      <c r="O106" s="110"/>
      <c r="P106" s="51"/>
      <c r="Q106" s="102"/>
      <c r="R106" s="76"/>
      <c r="S106" s="45"/>
      <c r="T106" s="110"/>
      <c r="U106" s="128">
        <f t="shared" si="2"/>
        <v>0</v>
      </c>
    </row>
    <row r="107" spans="1:21" x14ac:dyDescent="0.2">
      <c r="A107" s="151"/>
      <c r="B107" s="115" t="str">
        <f>IFERROR(IF(A107="","",VLOOKUP(A107,Legende[],2,FALSE)),"Bitte Legende nutzen!")</f>
        <v/>
      </c>
      <c r="C107" s="155"/>
      <c r="D107" s="148"/>
      <c r="E107" s="114"/>
      <c r="F107" s="148"/>
      <c r="G107" s="158"/>
      <c r="H107" s="76"/>
      <c r="I107" s="104"/>
      <c r="J107" s="110"/>
      <c r="K107" s="51"/>
      <c r="L107" s="102"/>
      <c r="M107" s="76"/>
      <c r="N107" s="106"/>
      <c r="O107" s="110"/>
      <c r="P107" s="51"/>
      <c r="Q107" s="102"/>
      <c r="R107" s="76"/>
      <c r="S107" s="45"/>
      <c r="T107" s="110"/>
      <c r="U107" s="128">
        <f t="shared" si="2"/>
        <v>0</v>
      </c>
    </row>
    <row r="108" spans="1:21" ht="15" thickBot="1" x14ac:dyDescent="0.25">
      <c r="A108" s="137"/>
      <c r="B108" s="115" t="str">
        <f>IFERROR(IF(A108="","",VLOOKUP(A108,Legende[],2,FALSE)),"Bitte Legende nutzen!")</f>
        <v/>
      </c>
      <c r="C108" s="101"/>
      <c r="D108" s="101"/>
      <c r="E108" s="114"/>
      <c r="F108" s="62"/>
      <c r="G108" s="156"/>
      <c r="H108" s="76"/>
      <c r="I108" s="105"/>
      <c r="J108" s="111"/>
      <c r="K108" s="63"/>
      <c r="L108" s="103"/>
      <c r="M108" s="76"/>
      <c r="N108" s="107"/>
      <c r="O108" s="111"/>
      <c r="P108" s="63"/>
      <c r="Q108" s="108"/>
      <c r="R108" s="76"/>
      <c r="S108" s="52"/>
      <c r="T108" s="111"/>
      <c r="U108" s="129">
        <f t="shared" si="2"/>
        <v>0</v>
      </c>
    </row>
    <row r="109" spans="1:21" ht="15.75" thickBot="1" x14ac:dyDescent="0.3">
      <c r="A109" s="64" t="s">
        <v>156</v>
      </c>
      <c r="B109" s="65"/>
      <c r="C109" s="65"/>
      <c r="D109" s="65"/>
      <c r="E109" s="66"/>
      <c r="F109" s="66">
        <f>SUBTOTAL(109,Tabelle256[Ausgaben])</f>
        <v>0</v>
      </c>
      <c r="G109" s="67"/>
      <c r="H109" s="76"/>
      <c r="I109" s="65"/>
      <c r="J109" s="66"/>
      <c r="K109" s="66">
        <f>SUBTOTAL(109,Tabelle256[[Ausgaben ]])</f>
        <v>0</v>
      </c>
      <c r="L109" s="67"/>
      <c r="M109" s="76"/>
      <c r="N109" s="65"/>
      <c r="O109" s="66"/>
      <c r="P109" s="66">
        <f>SUBTOTAL(109,Tabelle256[[Ausgaben  ]])</f>
        <v>0</v>
      </c>
      <c r="Q109" s="67"/>
      <c r="R109" s="76"/>
      <c r="S109" s="65"/>
      <c r="T109" s="66"/>
      <c r="U109" s="68">
        <f>SUBTOTAL(109,Tabelle256[[Ausgaben   ]])</f>
        <v>0</v>
      </c>
    </row>
    <row r="110" spans="1:21" x14ac:dyDescent="0.2">
      <c r="A110" s="28"/>
    </row>
    <row r="111" spans="1:21" s="28" customFormat="1" ht="15" x14ac:dyDescent="0.25">
      <c r="A111" s="57" t="s">
        <v>183</v>
      </c>
      <c r="B111" s="54"/>
      <c r="C111" s="54"/>
      <c r="D111" s="54"/>
      <c r="E111" s="55"/>
      <c r="F111" s="55"/>
      <c r="G111" s="54"/>
      <c r="H111" s="54"/>
      <c r="I111" s="55"/>
      <c r="J111" s="55"/>
      <c r="K111" s="54"/>
      <c r="L111" s="54"/>
      <c r="M111" s="55"/>
      <c r="N111" s="55"/>
      <c r="O111" s="54"/>
      <c r="P111" s="54"/>
      <c r="Q111" s="55"/>
      <c r="R111" s="55"/>
      <c r="S111" s="54"/>
    </row>
    <row r="112" spans="1:21" ht="15" x14ac:dyDescent="0.25">
      <c r="A112" s="93" t="s">
        <v>184</v>
      </c>
      <c r="B112" s="93"/>
      <c r="C112" s="93"/>
      <c r="D112" s="90"/>
      <c r="E112" s="90"/>
      <c r="F112" s="90"/>
      <c r="G112" s="90"/>
      <c r="H112" s="90"/>
      <c r="I112" s="90"/>
      <c r="J112" s="90"/>
      <c r="K112" s="90"/>
      <c r="L112" s="90"/>
      <c r="M112" s="90"/>
      <c r="N112" s="90"/>
      <c r="O112" s="90"/>
      <c r="P112" s="90"/>
      <c r="Q112" s="90"/>
      <c r="R112" s="90"/>
    </row>
    <row r="113" spans="1:21" ht="36" x14ac:dyDescent="0.2">
      <c r="A113" s="126" t="s">
        <v>97</v>
      </c>
      <c r="B113" s="44" t="s">
        <v>1</v>
      </c>
      <c r="C113" s="44" t="s">
        <v>6</v>
      </c>
      <c r="D113" s="44" t="s">
        <v>153</v>
      </c>
      <c r="E113" s="44" t="s">
        <v>11</v>
      </c>
      <c r="F113" s="44" t="s">
        <v>17</v>
      </c>
      <c r="G113" s="29" t="s">
        <v>7</v>
      </c>
      <c r="H113" s="77" t="s">
        <v>175</v>
      </c>
      <c r="I113" s="74" t="s">
        <v>164</v>
      </c>
      <c r="J113" s="44" t="s">
        <v>158</v>
      </c>
      <c r="K113" s="44" t="s">
        <v>160</v>
      </c>
      <c r="L113" s="29" t="s">
        <v>161</v>
      </c>
      <c r="M113" s="77" t="s">
        <v>176</v>
      </c>
      <c r="N113" s="48" t="s">
        <v>165</v>
      </c>
      <c r="O113" s="44" t="s">
        <v>159</v>
      </c>
      <c r="P113" s="30" t="s">
        <v>162</v>
      </c>
      <c r="Q113" s="31" t="s">
        <v>163</v>
      </c>
      <c r="R113" s="77" t="s">
        <v>177</v>
      </c>
      <c r="S113" s="69" t="s">
        <v>174</v>
      </c>
      <c r="T113" s="44" t="s">
        <v>172</v>
      </c>
      <c r="U113" s="122" t="s">
        <v>173</v>
      </c>
    </row>
    <row r="114" spans="1:21" x14ac:dyDescent="0.2">
      <c r="A114" s="135"/>
      <c r="B114" s="115" t="str">
        <f>IFERROR(IF(A114="","",VLOOKUP(A114,Legende[],2,FALSE)),"Bitte Legende nutzen!")</f>
        <v/>
      </c>
      <c r="C114" s="70"/>
      <c r="D114" s="70"/>
      <c r="E114" s="112"/>
      <c r="F114" s="46"/>
      <c r="G114" s="102"/>
      <c r="H114" s="75"/>
      <c r="I114" s="104"/>
      <c r="J114" s="109"/>
      <c r="K114" s="50"/>
      <c r="L114" s="102"/>
      <c r="M114" s="75"/>
      <c r="N114" s="106"/>
      <c r="O114" s="109"/>
      <c r="P114" s="50"/>
      <c r="Q114" s="102"/>
      <c r="R114" s="75"/>
      <c r="S114" s="49"/>
      <c r="T114" s="109"/>
      <c r="U114" s="127">
        <f t="shared" ref="U114:U137" si="3">ROUND(SUM(F114,K114,P114),2)</f>
        <v>0</v>
      </c>
    </row>
    <row r="115" spans="1:21" x14ac:dyDescent="0.2">
      <c r="A115" s="136"/>
      <c r="B115" s="115" t="str">
        <f>IFERROR(IF(A115="","",VLOOKUP(A115,Legende[],2,FALSE)),"Bitte Legende nutzen!")</f>
        <v/>
      </c>
      <c r="C115" s="70"/>
      <c r="D115" s="70"/>
      <c r="E115" s="113"/>
      <c r="F115" s="47"/>
      <c r="G115" s="102"/>
      <c r="H115" s="76"/>
      <c r="I115" s="104"/>
      <c r="J115" s="110"/>
      <c r="K115" s="51"/>
      <c r="L115" s="102"/>
      <c r="M115" s="76"/>
      <c r="N115" s="106"/>
      <c r="O115" s="110"/>
      <c r="P115" s="51"/>
      <c r="Q115" s="102"/>
      <c r="R115" s="76"/>
      <c r="S115" s="45"/>
      <c r="T115" s="110"/>
      <c r="U115" s="128">
        <f t="shared" si="3"/>
        <v>0</v>
      </c>
    </row>
    <row r="116" spans="1:21" x14ac:dyDescent="0.2">
      <c r="A116" s="136"/>
      <c r="B116" s="115" t="str">
        <f>IFERROR(IF(A116="","",VLOOKUP(A116,Legende[],2,FALSE)),"Bitte Legende nutzen!")</f>
        <v/>
      </c>
      <c r="C116" s="70"/>
      <c r="D116" s="70"/>
      <c r="E116" s="113"/>
      <c r="F116" s="47"/>
      <c r="G116" s="102"/>
      <c r="H116" s="76"/>
      <c r="I116" s="104"/>
      <c r="J116" s="110"/>
      <c r="K116" s="51"/>
      <c r="L116" s="102"/>
      <c r="M116" s="76"/>
      <c r="N116" s="106"/>
      <c r="O116" s="110"/>
      <c r="P116" s="51"/>
      <c r="Q116" s="102"/>
      <c r="R116" s="76"/>
      <c r="S116" s="45"/>
      <c r="T116" s="110"/>
      <c r="U116" s="128">
        <f t="shared" si="3"/>
        <v>0</v>
      </c>
    </row>
    <row r="117" spans="1:21" x14ac:dyDescent="0.2">
      <c r="A117" s="136"/>
      <c r="B117" s="115" t="str">
        <f>IFERROR(IF(A117="","",VLOOKUP(A117,Legende[],2,FALSE)),"Bitte Legende nutzen!")</f>
        <v/>
      </c>
      <c r="C117" s="70"/>
      <c r="D117" s="70"/>
      <c r="E117" s="113"/>
      <c r="F117" s="47"/>
      <c r="G117" s="102"/>
      <c r="H117" s="76"/>
      <c r="I117" s="104"/>
      <c r="J117" s="110"/>
      <c r="K117" s="51"/>
      <c r="L117" s="102"/>
      <c r="M117" s="76"/>
      <c r="N117" s="106"/>
      <c r="O117" s="110"/>
      <c r="P117" s="51"/>
      <c r="Q117" s="102"/>
      <c r="R117" s="76"/>
      <c r="S117" s="45"/>
      <c r="T117" s="110"/>
      <c r="U117" s="128">
        <f t="shared" si="3"/>
        <v>0</v>
      </c>
    </row>
    <row r="118" spans="1:21" x14ac:dyDescent="0.2">
      <c r="A118" s="136"/>
      <c r="B118" s="115" t="str">
        <f>IFERROR(IF(A118="","",VLOOKUP(A118,Legende[],2,FALSE)),"Bitte Legende nutzen!")</f>
        <v/>
      </c>
      <c r="C118" s="70"/>
      <c r="D118" s="70"/>
      <c r="E118" s="113"/>
      <c r="F118" s="47"/>
      <c r="G118" s="102"/>
      <c r="H118" s="76"/>
      <c r="I118" s="104"/>
      <c r="J118" s="110"/>
      <c r="K118" s="51"/>
      <c r="L118" s="102"/>
      <c r="M118" s="76"/>
      <c r="N118" s="106"/>
      <c r="O118" s="110"/>
      <c r="P118" s="51"/>
      <c r="Q118" s="102"/>
      <c r="R118" s="76"/>
      <c r="S118" s="45"/>
      <c r="T118" s="110"/>
      <c r="U118" s="128">
        <f t="shared" si="3"/>
        <v>0</v>
      </c>
    </row>
    <row r="119" spans="1:21" x14ac:dyDescent="0.2">
      <c r="A119" s="136"/>
      <c r="B119" s="115" t="str">
        <f>IFERROR(IF(A119="","",VLOOKUP(A119,Legende[],2,FALSE)),"Bitte Legende nutzen!")</f>
        <v/>
      </c>
      <c r="C119" s="70"/>
      <c r="D119" s="70"/>
      <c r="E119" s="113"/>
      <c r="F119" s="47"/>
      <c r="G119" s="102"/>
      <c r="H119" s="76"/>
      <c r="I119" s="104"/>
      <c r="J119" s="110"/>
      <c r="K119" s="51"/>
      <c r="L119" s="102"/>
      <c r="M119" s="76"/>
      <c r="N119" s="106"/>
      <c r="O119" s="110"/>
      <c r="P119" s="51"/>
      <c r="Q119" s="102"/>
      <c r="R119" s="76"/>
      <c r="S119" s="45"/>
      <c r="T119" s="110"/>
      <c r="U119" s="128">
        <f t="shared" si="3"/>
        <v>0</v>
      </c>
    </row>
    <row r="120" spans="1:21" x14ac:dyDescent="0.2">
      <c r="A120" s="136"/>
      <c r="B120" s="115" t="str">
        <f>IFERROR(IF(A120="","",VLOOKUP(A120,Legende[],2,FALSE)),"Bitte Legende nutzen!")</f>
        <v/>
      </c>
      <c r="C120" s="70"/>
      <c r="D120" s="70"/>
      <c r="E120" s="113"/>
      <c r="F120" s="47"/>
      <c r="G120" s="102"/>
      <c r="H120" s="76"/>
      <c r="I120" s="104"/>
      <c r="J120" s="110"/>
      <c r="K120" s="51"/>
      <c r="L120" s="102"/>
      <c r="M120" s="76"/>
      <c r="N120" s="106"/>
      <c r="O120" s="110"/>
      <c r="P120" s="51"/>
      <c r="Q120" s="102"/>
      <c r="R120" s="76"/>
      <c r="S120" s="45"/>
      <c r="T120" s="110"/>
      <c r="U120" s="128">
        <f t="shared" si="3"/>
        <v>0</v>
      </c>
    </row>
    <row r="121" spans="1:21" x14ac:dyDescent="0.2">
      <c r="A121" s="136"/>
      <c r="B121" s="115" t="str">
        <f>IFERROR(IF(A121="","",VLOOKUP(A121,Legende[],2,FALSE)),"Bitte Legende nutzen!")</f>
        <v/>
      </c>
      <c r="C121" s="70"/>
      <c r="D121" s="70"/>
      <c r="E121" s="113"/>
      <c r="F121" s="47"/>
      <c r="G121" s="102"/>
      <c r="H121" s="76"/>
      <c r="I121" s="104"/>
      <c r="J121" s="110"/>
      <c r="K121" s="51"/>
      <c r="L121" s="102"/>
      <c r="M121" s="76"/>
      <c r="N121" s="106"/>
      <c r="O121" s="110"/>
      <c r="P121" s="51"/>
      <c r="Q121" s="102"/>
      <c r="R121" s="76"/>
      <c r="S121" s="45"/>
      <c r="T121" s="110"/>
      <c r="U121" s="128">
        <f t="shared" si="3"/>
        <v>0</v>
      </c>
    </row>
    <row r="122" spans="1:21" x14ac:dyDescent="0.2">
      <c r="A122" s="136"/>
      <c r="B122" s="115" t="str">
        <f>IFERROR(IF(A122="","",VLOOKUP(A122,Legende[],2,FALSE)),"Bitte Legende nutzen!")</f>
        <v/>
      </c>
      <c r="C122" s="70"/>
      <c r="D122" s="70"/>
      <c r="E122" s="113"/>
      <c r="F122" s="47"/>
      <c r="G122" s="102"/>
      <c r="H122" s="76"/>
      <c r="I122" s="104"/>
      <c r="J122" s="110"/>
      <c r="K122" s="51"/>
      <c r="L122" s="102"/>
      <c r="M122" s="76"/>
      <c r="N122" s="106"/>
      <c r="O122" s="110"/>
      <c r="P122" s="51"/>
      <c r="Q122" s="102"/>
      <c r="R122" s="76"/>
      <c r="S122" s="45"/>
      <c r="T122" s="110"/>
      <c r="U122" s="128">
        <f t="shared" si="3"/>
        <v>0</v>
      </c>
    </row>
    <row r="123" spans="1:21" x14ac:dyDescent="0.2">
      <c r="A123" s="136"/>
      <c r="B123" s="115" t="str">
        <f>IFERROR(IF(A123="","",VLOOKUP(A123,Legende[],2,FALSE)),"Bitte Legende nutzen!")</f>
        <v/>
      </c>
      <c r="C123" s="70"/>
      <c r="D123" s="70"/>
      <c r="E123" s="113"/>
      <c r="F123" s="47"/>
      <c r="G123" s="102"/>
      <c r="H123" s="76"/>
      <c r="I123" s="104"/>
      <c r="J123" s="110"/>
      <c r="K123" s="51"/>
      <c r="L123" s="102"/>
      <c r="M123" s="76"/>
      <c r="N123" s="106"/>
      <c r="O123" s="110"/>
      <c r="P123" s="51"/>
      <c r="Q123" s="102"/>
      <c r="R123" s="76"/>
      <c r="S123" s="45"/>
      <c r="T123" s="110"/>
      <c r="U123" s="128">
        <f t="shared" si="3"/>
        <v>0</v>
      </c>
    </row>
    <row r="124" spans="1:21" x14ac:dyDescent="0.2">
      <c r="A124" s="136"/>
      <c r="B124" s="115" t="str">
        <f>IFERROR(IF(A124="","",VLOOKUP(A124,Legende[],2,FALSE)),"Bitte Legende nutzen!")</f>
        <v/>
      </c>
      <c r="C124" s="70"/>
      <c r="D124" s="70"/>
      <c r="E124" s="113"/>
      <c r="F124" s="47"/>
      <c r="G124" s="102"/>
      <c r="H124" s="76"/>
      <c r="I124" s="104"/>
      <c r="J124" s="110"/>
      <c r="K124" s="51"/>
      <c r="L124" s="102"/>
      <c r="M124" s="76"/>
      <c r="N124" s="106"/>
      <c r="O124" s="110"/>
      <c r="P124" s="51"/>
      <c r="Q124" s="102"/>
      <c r="R124" s="76"/>
      <c r="S124" s="45"/>
      <c r="T124" s="110"/>
      <c r="U124" s="128">
        <f t="shared" si="3"/>
        <v>0</v>
      </c>
    </row>
    <row r="125" spans="1:21" x14ac:dyDescent="0.2">
      <c r="A125" s="136"/>
      <c r="B125" s="115" t="str">
        <f>IFERROR(IF(A125="","",VLOOKUP(A125,Legende[],2,FALSE)),"Bitte Legende nutzen!")</f>
        <v/>
      </c>
      <c r="C125" s="70"/>
      <c r="D125" s="70"/>
      <c r="E125" s="113"/>
      <c r="F125" s="47"/>
      <c r="G125" s="102"/>
      <c r="H125" s="76"/>
      <c r="I125" s="104"/>
      <c r="J125" s="110"/>
      <c r="K125" s="51"/>
      <c r="L125" s="102"/>
      <c r="M125" s="76"/>
      <c r="N125" s="106"/>
      <c r="O125" s="110"/>
      <c r="P125" s="51"/>
      <c r="Q125" s="102"/>
      <c r="R125" s="76"/>
      <c r="S125" s="45"/>
      <c r="T125" s="110"/>
      <c r="U125" s="128">
        <f t="shared" si="3"/>
        <v>0</v>
      </c>
    </row>
    <row r="126" spans="1:21" x14ac:dyDescent="0.2">
      <c r="A126" s="136"/>
      <c r="B126" s="115" t="str">
        <f>IFERROR(IF(A126="","",VLOOKUP(A126,Legende[],2,FALSE)),"Bitte Legende nutzen!")</f>
        <v/>
      </c>
      <c r="C126" s="70"/>
      <c r="D126" s="70"/>
      <c r="E126" s="113"/>
      <c r="F126" s="47"/>
      <c r="G126" s="102"/>
      <c r="H126" s="76"/>
      <c r="I126" s="104"/>
      <c r="J126" s="110"/>
      <c r="K126" s="51"/>
      <c r="L126" s="102"/>
      <c r="M126" s="76"/>
      <c r="N126" s="106"/>
      <c r="O126" s="110"/>
      <c r="P126" s="51"/>
      <c r="Q126" s="102"/>
      <c r="R126" s="76"/>
      <c r="S126" s="45"/>
      <c r="T126" s="110"/>
      <c r="U126" s="128">
        <f t="shared" si="3"/>
        <v>0</v>
      </c>
    </row>
    <row r="127" spans="1:21" x14ac:dyDescent="0.2">
      <c r="A127" s="136"/>
      <c r="B127" s="115" t="str">
        <f>IFERROR(IF(A127="","",VLOOKUP(A127,Legende[],2,FALSE)),"Bitte Legende nutzen!")</f>
        <v/>
      </c>
      <c r="C127" s="70"/>
      <c r="D127" s="70"/>
      <c r="E127" s="113"/>
      <c r="F127" s="47"/>
      <c r="G127" s="102"/>
      <c r="H127" s="76"/>
      <c r="I127" s="104"/>
      <c r="J127" s="110"/>
      <c r="K127" s="51"/>
      <c r="L127" s="102"/>
      <c r="M127" s="76"/>
      <c r="N127" s="106"/>
      <c r="O127" s="110"/>
      <c r="P127" s="51"/>
      <c r="Q127" s="102"/>
      <c r="R127" s="76"/>
      <c r="S127" s="45"/>
      <c r="T127" s="110"/>
      <c r="U127" s="128">
        <f t="shared" si="3"/>
        <v>0</v>
      </c>
    </row>
    <row r="128" spans="1:21" x14ac:dyDescent="0.2">
      <c r="A128" s="136"/>
      <c r="B128" s="115" t="str">
        <f>IFERROR(IF(A128="","",VLOOKUP(A128,Legende[],2,FALSE)),"Bitte Legende nutzen!")</f>
        <v/>
      </c>
      <c r="C128" s="70"/>
      <c r="D128" s="70"/>
      <c r="E128" s="113"/>
      <c r="F128" s="47"/>
      <c r="G128" s="102"/>
      <c r="H128" s="76"/>
      <c r="I128" s="104"/>
      <c r="J128" s="110"/>
      <c r="K128" s="51"/>
      <c r="L128" s="102"/>
      <c r="M128" s="76"/>
      <c r="N128" s="106"/>
      <c r="O128" s="110"/>
      <c r="P128" s="51"/>
      <c r="Q128" s="102"/>
      <c r="R128" s="76"/>
      <c r="S128" s="45"/>
      <c r="T128" s="110"/>
      <c r="U128" s="128">
        <f t="shared" si="3"/>
        <v>0</v>
      </c>
    </row>
    <row r="129" spans="1:21" x14ac:dyDescent="0.2">
      <c r="A129" s="136"/>
      <c r="B129" s="115" t="str">
        <f>IFERROR(IF(A129="","",VLOOKUP(A129,Legende[],2,FALSE)),"Bitte Legende nutzen!")</f>
        <v/>
      </c>
      <c r="C129" s="70"/>
      <c r="D129" s="70"/>
      <c r="E129" s="113"/>
      <c r="F129" s="47"/>
      <c r="G129" s="102"/>
      <c r="H129" s="76"/>
      <c r="I129" s="104"/>
      <c r="J129" s="110"/>
      <c r="K129" s="51"/>
      <c r="L129" s="102"/>
      <c r="M129" s="76"/>
      <c r="N129" s="106"/>
      <c r="O129" s="110"/>
      <c r="P129" s="51"/>
      <c r="Q129" s="102"/>
      <c r="R129" s="76"/>
      <c r="S129" s="45"/>
      <c r="T129" s="110"/>
      <c r="U129" s="128">
        <f t="shared" si="3"/>
        <v>0</v>
      </c>
    </row>
    <row r="130" spans="1:21" x14ac:dyDescent="0.2">
      <c r="A130" s="136"/>
      <c r="B130" s="115" t="str">
        <f>IFERROR(IF(A130="","",VLOOKUP(A130,Legende[],2,FALSE)),"Bitte Legende nutzen!")</f>
        <v/>
      </c>
      <c r="C130" s="70"/>
      <c r="D130" s="70"/>
      <c r="E130" s="113"/>
      <c r="F130" s="47"/>
      <c r="G130" s="102"/>
      <c r="H130" s="76"/>
      <c r="I130" s="104"/>
      <c r="J130" s="110"/>
      <c r="K130" s="51"/>
      <c r="L130" s="102"/>
      <c r="M130" s="76"/>
      <c r="N130" s="106"/>
      <c r="O130" s="110"/>
      <c r="P130" s="51"/>
      <c r="Q130" s="102"/>
      <c r="R130" s="76"/>
      <c r="S130" s="45"/>
      <c r="T130" s="110"/>
      <c r="U130" s="128">
        <f t="shared" si="3"/>
        <v>0</v>
      </c>
    </row>
    <row r="131" spans="1:21" x14ac:dyDescent="0.2">
      <c r="A131" s="136"/>
      <c r="B131" s="115" t="str">
        <f>IFERROR(IF(A131="","",VLOOKUP(A131,Legende[],2,FALSE)),"Bitte Legende nutzen!")</f>
        <v/>
      </c>
      <c r="C131" s="70"/>
      <c r="D131" s="70"/>
      <c r="E131" s="113"/>
      <c r="F131" s="47"/>
      <c r="G131" s="102"/>
      <c r="H131" s="76"/>
      <c r="I131" s="104"/>
      <c r="J131" s="110"/>
      <c r="K131" s="51"/>
      <c r="L131" s="102"/>
      <c r="M131" s="76"/>
      <c r="N131" s="106"/>
      <c r="O131" s="110"/>
      <c r="P131" s="51"/>
      <c r="Q131" s="102"/>
      <c r="R131" s="76"/>
      <c r="S131" s="45"/>
      <c r="T131" s="110"/>
      <c r="U131" s="128">
        <f t="shared" si="3"/>
        <v>0</v>
      </c>
    </row>
    <row r="132" spans="1:21" x14ac:dyDescent="0.2">
      <c r="A132" s="136"/>
      <c r="B132" s="115" t="str">
        <f>IFERROR(IF(A132="","",VLOOKUP(A132,Legende[],2,FALSE)),"Bitte Legende nutzen!")</f>
        <v/>
      </c>
      <c r="C132" s="70"/>
      <c r="D132" s="70"/>
      <c r="E132" s="113"/>
      <c r="F132" s="47"/>
      <c r="G132" s="102"/>
      <c r="H132" s="76"/>
      <c r="I132" s="104"/>
      <c r="J132" s="110"/>
      <c r="K132" s="51"/>
      <c r="L132" s="102"/>
      <c r="M132" s="76"/>
      <c r="N132" s="106"/>
      <c r="O132" s="110"/>
      <c r="P132" s="51"/>
      <c r="Q132" s="102"/>
      <c r="R132" s="76"/>
      <c r="S132" s="45"/>
      <c r="T132" s="110"/>
      <c r="U132" s="128">
        <f t="shared" si="3"/>
        <v>0</v>
      </c>
    </row>
    <row r="133" spans="1:21" x14ac:dyDescent="0.2">
      <c r="A133" s="136"/>
      <c r="B133" s="115" t="str">
        <f>IFERROR(IF(A133="","",VLOOKUP(A133,Legende[],2,FALSE)),"Bitte Legende nutzen!")</f>
        <v/>
      </c>
      <c r="C133" s="70"/>
      <c r="D133" s="70"/>
      <c r="E133" s="113"/>
      <c r="F133" s="47"/>
      <c r="G133" s="102"/>
      <c r="H133" s="76"/>
      <c r="I133" s="104"/>
      <c r="J133" s="110"/>
      <c r="K133" s="51"/>
      <c r="L133" s="102"/>
      <c r="M133" s="76"/>
      <c r="N133" s="106"/>
      <c r="O133" s="110"/>
      <c r="P133" s="51"/>
      <c r="Q133" s="102"/>
      <c r="R133" s="76"/>
      <c r="S133" s="45"/>
      <c r="T133" s="110"/>
      <c r="U133" s="128">
        <f t="shared" si="3"/>
        <v>0</v>
      </c>
    </row>
    <row r="134" spans="1:21" x14ac:dyDescent="0.2">
      <c r="A134" s="136"/>
      <c r="B134" s="115" t="str">
        <f>IFERROR(IF(A134="","",VLOOKUP(A134,Legende[],2,FALSE)),"Bitte Legende nutzen!")</f>
        <v/>
      </c>
      <c r="C134" s="70"/>
      <c r="D134" s="70"/>
      <c r="E134" s="113"/>
      <c r="F134" s="47"/>
      <c r="G134" s="102"/>
      <c r="H134" s="76"/>
      <c r="I134" s="104"/>
      <c r="J134" s="110"/>
      <c r="K134" s="51"/>
      <c r="L134" s="102"/>
      <c r="M134" s="76"/>
      <c r="N134" s="106"/>
      <c r="O134" s="110"/>
      <c r="P134" s="51"/>
      <c r="Q134" s="102"/>
      <c r="R134" s="76"/>
      <c r="S134" s="45"/>
      <c r="T134" s="110"/>
      <c r="U134" s="128">
        <f t="shared" si="3"/>
        <v>0</v>
      </c>
    </row>
    <row r="135" spans="1:21" x14ac:dyDescent="0.2">
      <c r="A135" s="136"/>
      <c r="B135" s="115" t="str">
        <f>IFERROR(IF(A135="","",VLOOKUP(A135,Legende[],2,FALSE)),"Bitte Legende nutzen!")</f>
        <v/>
      </c>
      <c r="C135" s="70"/>
      <c r="D135" s="70"/>
      <c r="E135" s="113"/>
      <c r="F135" s="47"/>
      <c r="G135" s="102"/>
      <c r="H135" s="76"/>
      <c r="I135" s="104"/>
      <c r="J135" s="110"/>
      <c r="K135" s="51"/>
      <c r="L135" s="102"/>
      <c r="M135" s="76"/>
      <c r="N135" s="106"/>
      <c r="O135" s="110"/>
      <c r="P135" s="51"/>
      <c r="Q135" s="102"/>
      <c r="R135" s="76"/>
      <c r="S135" s="45"/>
      <c r="T135" s="110"/>
      <c r="U135" s="128">
        <f t="shared" si="3"/>
        <v>0</v>
      </c>
    </row>
    <row r="136" spans="1:21" x14ac:dyDescent="0.2">
      <c r="A136" s="136"/>
      <c r="B136" s="115" t="str">
        <f>IFERROR(IF(A136="","",VLOOKUP(A136,Legende[],2,FALSE)),"Bitte Legende nutzen!")</f>
        <v/>
      </c>
      <c r="C136" s="70"/>
      <c r="D136" s="70"/>
      <c r="E136" s="113"/>
      <c r="F136" s="47"/>
      <c r="G136" s="102"/>
      <c r="H136" s="76"/>
      <c r="I136" s="104"/>
      <c r="J136" s="110"/>
      <c r="K136" s="51"/>
      <c r="L136" s="102"/>
      <c r="M136" s="76"/>
      <c r="N136" s="106"/>
      <c r="O136" s="110"/>
      <c r="P136" s="51"/>
      <c r="Q136" s="102"/>
      <c r="R136" s="76"/>
      <c r="S136" s="45"/>
      <c r="T136" s="110"/>
      <c r="U136" s="128">
        <f t="shared" si="3"/>
        <v>0</v>
      </c>
    </row>
    <row r="137" spans="1:21" ht="15" thickBot="1" x14ac:dyDescent="0.25">
      <c r="A137" s="137"/>
      <c r="B137" s="115" t="str">
        <f>IFERROR(IF(A137="","",VLOOKUP(A137,Legende[],2,FALSE)),"Bitte Legende nutzen!")</f>
        <v/>
      </c>
      <c r="C137" s="101"/>
      <c r="D137" s="101"/>
      <c r="E137" s="114"/>
      <c r="F137" s="62"/>
      <c r="G137" s="103"/>
      <c r="H137" s="76"/>
      <c r="I137" s="105"/>
      <c r="J137" s="111"/>
      <c r="K137" s="63"/>
      <c r="L137" s="103"/>
      <c r="M137" s="76"/>
      <c r="N137" s="107"/>
      <c r="O137" s="111"/>
      <c r="P137" s="63"/>
      <c r="Q137" s="108"/>
      <c r="R137" s="76"/>
      <c r="S137" s="52"/>
      <c r="T137" s="111"/>
      <c r="U137" s="129">
        <f t="shared" si="3"/>
        <v>0</v>
      </c>
    </row>
    <row r="138" spans="1:21" ht="15.75" thickBot="1" x14ac:dyDescent="0.3">
      <c r="A138" s="64" t="s">
        <v>156</v>
      </c>
      <c r="B138" s="65"/>
      <c r="C138" s="65"/>
      <c r="D138" s="65"/>
      <c r="E138" s="66"/>
      <c r="F138" s="66">
        <f>SUBTOTAL(109,Tabelle2567[Ausgaben])</f>
        <v>0</v>
      </c>
      <c r="G138" s="67"/>
      <c r="H138" s="73"/>
      <c r="I138" s="65"/>
      <c r="J138" s="66"/>
      <c r="K138" s="66">
        <f>SUBTOTAL(109,Tabelle2567[[Ausgaben ]])</f>
        <v>0</v>
      </c>
      <c r="L138" s="67"/>
      <c r="M138" s="73"/>
      <c r="N138" s="65"/>
      <c r="O138" s="66"/>
      <c r="P138" s="66">
        <f>SUBTOTAL(109,Tabelle2567[[Ausgaben  ]])</f>
        <v>0</v>
      </c>
      <c r="Q138" s="67"/>
      <c r="R138" s="73"/>
      <c r="S138" s="65"/>
      <c r="T138" s="66"/>
      <c r="U138" s="68">
        <f>SUBTOTAL(109,Tabelle2567[[Ausgaben   ]])</f>
        <v>0</v>
      </c>
    </row>
    <row r="139" spans="1:21" x14ac:dyDescent="0.2">
      <c r="A139" s="28"/>
    </row>
    <row r="140" spans="1:21" s="28" customFormat="1" ht="15" x14ac:dyDescent="0.25">
      <c r="A140" s="57" t="s">
        <v>185</v>
      </c>
      <c r="B140" s="54"/>
      <c r="C140" s="54"/>
      <c r="D140" s="54"/>
      <c r="E140" s="55"/>
      <c r="F140" s="55"/>
      <c r="G140" s="54"/>
      <c r="H140" s="54"/>
      <c r="I140" s="55"/>
      <c r="J140" s="55"/>
      <c r="K140" s="54"/>
      <c r="L140" s="54"/>
      <c r="M140" s="55"/>
      <c r="N140" s="55"/>
      <c r="O140" s="54"/>
      <c r="P140" s="54"/>
      <c r="Q140" s="55"/>
      <c r="R140" s="55"/>
      <c r="S140" s="54"/>
    </row>
    <row r="141" spans="1:21" ht="15" x14ac:dyDescent="0.25">
      <c r="A141" s="93" t="s">
        <v>186</v>
      </c>
      <c r="B141" s="93"/>
      <c r="C141" s="93"/>
      <c r="D141" s="90"/>
      <c r="E141" s="90"/>
      <c r="F141" s="90"/>
      <c r="G141" s="90"/>
      <c r="H141" s="90"/>
      <c r="I141" s="90"/>
      <c r="J141" s="90"/>
      <c r="K141" s="90"/>
      <c r="L141" s="90"/>
      <c r="M141" s="90"/>
      <c r="N141" s="90"/>
      <c r="O141" s="90"/>
      <c r="P141" s="90"/>
      <c r="Q141" s="90"/>
      <c r="R141" s="90"/>
    </row>
    <row r="142" spans="1:21" ht="36" x14ac:dyDescent="0.2">
      <c r="A142" s="126" t="s">
        <v>97</v>
      </c>
      <c r="B142" s="44" t="s">
        <v>1</v>
      </c>
      <c r="C142" s="44" t="s">
        <v>6</v>
      </c>
      <c r="D142" s="44" t="s">
        <v>153</v>
      </c>
      <c r="E142" s="44" t="s">
        <v>11</v>
      </c>
      <c r="F142" s="44" t="s">
        <v>17</v>
      </c>
      <c r="G142" s="29" t="s">
        <v>7</v>
      </c>
      <c r="H142" s="77" t="s">
        <v>175</v>
      </c>
      <c r="I142" s="74" t="s">
        <v>164</v>
      </c>
      <c r="J142" s="44" t="s">
        <v>158</v>
      </c>
      <c r="K142" s="44" t="s">
        <v>160</v>
      </c>
      <c r="L142" s="29" t="s">
        <v>161</v>
      </c>
      <c r="M142" s="77" t="s">
        <v>176</v>
      </c>
      <c r="N142" s="48" t="s">
        <v>165</v>
      </c>
      <c r="O142" s="44" t="s">
        <v>159</v>
      </c>
      <c r="P142" s="30" t="s">
        <v>162</v>
      </c>
      <c r="Q142" s="31" t="s">
        <v>163</v>
      </c>
      <c r="R142" s="77" t="s">
        <v>177</v>
      </c>
      <c r="S142" s="69" t="s">
        <v>174</v>
      </c>
      <c r="T142" s="44" t="s">
        <v>172</v>
      </c>
      <c r="U142" s="122" t="s">
        <v>173</v>
      </c>
    </row>
    <row r="143" spans="1:21" x14ac:dyDescent="0.2">
      <c r="A143" s="135"/>
      <c r="B143" s="115" t="str">
        <f>IFERROR(IF(A143="","",VLOOKUP(A143,Legende[],2,FALSE)),"Bitte Legende nutzen!")</f>
        <v/>
      </c>
      <c r="C143" s="70"/>
      <c r="D143" s="70"/>
      <c r="E143" s="112"/>
      <c r="F143" s="46"/>
      <c r="G143" s="102"/>
      <c r="H143" s="75"/>
      <c r="I143" s="104"/>
      <c r="J143" s="109"/>
      <c r="K143" s="50"/>
      <c r="L143" s="102"/>
      <c r="M143" s="75"/>
      <c r="N143" s="106"/>
      <c r="O143" s="109"/>
      <c r="P143" s="50"/>
      <c r="Q143" s="102"/>
      <c r="R143" s="75"/>
      <c r="S143" s="49"/>
      <c r="T143" s="109"/>
      <c r="U143" s="127">
        <f t="shared" ref="U143:U166" si="4">ROUND(SUM(F143,K143,P143),2)</f>
        <v>0</v>
      </c>
    </row>
    <row r="144" spans="1:21" x14ac:dyDescent="0.2">
      <c r="A144" s="136"/>
      <c r="B144" s="115" t="str">
        <f>IFERROR(IF(A144="","",VLOOKUP(A144,Legende[],2,FALSE)),"Bitte Legende nutzen!")</f>
        <v/>
      </c>
      <c r="C144" s="70"/>
      <c r="D144" s="70"/>
      <c r="E144" s="113"/>
      <c r="F144" s="47"/>
      <c r="G144" s="102"/>
      <c r="H144" s="76"/>
      <c r="I144" s="104"/>
      <c r="J144" s="110"/>
      <c r="K144" s="51"/>
      <c r="L144" s="102"/>
      <c r="M144" s="76"/>
      <c r="N144" s="106"/>
      <c r="O144" s="110"/>
      <c r="P144" s="51"/>
      <c r="Q144" s="102"/>
      <c r="R144" s="76"/>
      <c r="S144" s="45"/>
      <c r="T144" s="110"/>
      <c r="U144" s="128">
        <f t="shared" si="4"/>
        <v>0</v>
      </c>
    </row>
    <row r="145" spans="1:21" x14ac:dyDescent="0.2">
      <c r="A145" s="136"/>
      <c r="B145" s="115" t="str">
        <f>IFERROR(IF(A145="","",VLOOKUP(A145,Legende[],2,FALSE)),"Bitte Legende nutzen!")</f>
        <v/>
      </c>
      <c r="C145" s="70"/>
      <c r="D145" s="70"/>
      <c r="E145" s="113"/>
      <c r="F145" s="47"/>
      <c r="G145" s="102"/>
      <c r="H145" s="76"/>
      <c r="I145" s="104"/>
      <c r="J145" s="110"/>
      <c r="K145" s="51"/>
      <c r="L145" s="102"/>
      <c r="M145" s="76"/>
      <c r="N145" s="106"/>
      <c r="O145" s="110"/>
      <c r="P145" s="51"/>
      <c r="Q145" s="102"/>
      <c r="R145" s="76"/>
      <c r="S145" s="45"/>
      <c r="T145" s="110"/>
      <c r="U145" s="128">
        <f t="shared" si="4"/>
        <v>0</v>
      </c>
    </row>
    <row r="146" spans="1:21" x14ac:dyDescent="0.2">
      <c r="A146" s="136"/>
      <c r="B146" s="115" t="str">
        <f>IFERROR(IF(A146="","",VLOOKUP(A146,Legende[],2,FALSE)),"Bitte Legende nutzen!")</f>
        <v/>
      </c>
      <c r="C146" s="70"/>
      <c r="D146" s="70"/>
      <c r="E146" s="113"/>
      <c r="F146" s="47"/>
      <c r="G146" s="102"/>
      <c r="H146" s="76"/>
      <c r="I146" s="104"/>
      <c r="J146" s="110"/>
      <c r="K146" s="51"/>
      <c r="L146" s="102"/>
      <c r="M146" s="76"/>
      <c r="N146" s="106"/>
      <c r="O146" s="110"/>
      <c r="P146" s="51"/>
      <c r="Q146" s="102"/>
      <c r="R146" s="76"/>
      <c r="S146" s="45"/>
      <c r="T146" s="110"/>
      <c r="U146" s="128">
        <f t="shared" si="4"/>
        <v>0</v>
      </c>
    </row>
    <row r="147" spans="1:21" x14ac:dyDescent="0.2">
      <c r="A147" s="136"/>
      <c r="B147" s="115" t="str">
        <f>IFERROR(IF(A147="","",VLOOKUP(A147,Legende[],2,FALSE)),"Bitte Legende nutzen!")</f>
        <v/>
      </c>
      <c r="C147" s="70"/>
      <c r="D147" s="70"/>
      <c r="E147" s="113"/>
      <c r="F147" s="47"/>
      <c r="G147" s="102"/>
      <c r="H147" s="76"/>
      <c r="I147" s="104"/>
      <c r="J147" s="110"/>
      <c r="K147" s="51"/>
      <c r="L147" s="102"/>
      <c r="M147" s="76"/>
      <c r="N147" s="106"/>
      <c r="O147" s="110"/>
      <c r="P147" s="51"/>
      <c r="Q147" s="102"/>
      <c r="R147" s="76"/>
      <c r="S147" s="45"/>
      <c r="T147" s="110"/>
      <c r="U147" s="128">
        <f t="shared" si="4"/>
        <v>0</v>
      </c>
    </row>
    <row r="148" spans="1:21" x14ac:dyDescent="0.2">
      <c r="A148" s="136"/>
      <c r="B148" s="115" t="str">
        <f>IFERROR(IF(A148="","",VLOOKUP(A148,Legende[],2,FALSE)),"Bitte Legende nutzen!")</f>
        <v/>
      </c>
      <c r="C148" s="70"/>
      <c r="D148" s="70"/>
      <c r="E148" s="113"/>
      <c r="F148" s="47"/>
      <c r="G148" s="102"/>
      <c r="H148" s="76"/>
      <c r="I148" s="104"/>
      <c r="J148" s="110"/>
      <c r="K148" s="51"/>
      <c r="L148" s="102"/>
      <c r="M148" s="76"/>
      <c r="N148" s="106"/>
      <c r="O148" s="110"/>
      <c r="P148" s="51"/>
      <c r="Q148" s="102"/>
      <c r="R148" s="76"/>
      <c r="S148" s="45"/>
      <c r="T148" s="110"/>
      <c r="U148" s="128">
        <f t="shared" si="4"/>
        <v>0</v>
      </c>
    </row>
    <row r="149" spans="1:21" x14ac:dyDescent="0.2">
      <c r="A149" s="136"/>
      <c r="B149" s="115" t="str">
        <f>IFERROR(IF(A149="","",VLOOKUP(A149,Legende[],2,FALSE)),"Bitte Legende nutzen!")</f>
        <v/>
      </c>
      <c r="C149" s="70"/>
      <c r="D149" s="70"/>
      <c r="E149" s="113"/>
      <c r="F149" s="47"/>
      <c r="G149" s="102"/>
      <c r="H149" s="76"/>
      <c r="I149" s="104"/>
      <c r="J149" s="110"/>
      <c r="K149" s="51"/>
      <c r="L149" s="102"/>
      <c r="M149" s="76"/>
      <c r="N149" s="106"/>
      <c r="O149" s="110"/>
      <c r="P149" s="51"/>
      <c r="Q149" s="102"/>
      <c r="R149" s="76"/>
      <c r="S149" s="45"/>
      <c r="T149" s="110"/>
      <c r="U149" s="128">
        <f t="shared" si="4"/>
        <v>0</v>
      </c>
    </row>
    <row r="150" spans="1:21" x14ac:dyDescent="0.2">
      <c r="A150" s="136"/>
      <c r="B150" s="115" t="str">
        <f>IFERROR(IF(A150="","",VLOOKUP(A150,Legende[],2,FALSE)),"Bitte Legende nutzen!")</f>
        <v/>
      </c>
      <c r="C150" s="70"/>
      <c r="D150" s="70"/>
      <c r="E150" s="113"/>
      <c r="F150" s="47"/>
      <c r="G150" s="102"/>
      <c r="H150" s="76"/>
      <c r="I150" s="104"/>
      <c r="J150" s="110"/>
      <c r="K150" s="51"/>
      <c r="L150" s="102"/>
      <c r="M150" s="76"/>
      <c r="N150" s="106"/>
      <c r="O150" s="110"/>
      <c r="P150" s="51"/>
      <c r="Q150" s="102"/>
      <c r="R150" s="76"/>
      <c r="S150" s="45"/>
      <c r="T150" s="110"/>
      <c r="U150" s="128">
        <f t="shared" si="4"/>
        <v>0</v>
      </c>
    </row>
    <row r="151" spans="1:21" x14ac:dyDescent="0.2">
      <c r="A151" s="136"/>
      <c r="B151" s="115" t="str">
        <f>IFERROR(IF(A151="","",VLOOKUP(A151,Legende[],2,FALSE)),"Bitte Legende nutzen!")</f>
        <v/>
      </c>
      <c r="C151" s="70"/>
      <c r="D151" s="70"/>
      <c r="E151" s="113"/>
      <c r="F151" s="47"/>
      <c r="G151" s="102"/>
      <c r="H151" s="76"/>
      <c r="I151" s="104"/>
      <c r="J151" s="110"/>
      <c r="K151" s="51"/>
      <c r="L151" s="102"/>
      <c r="M151" s="76"/>
      <c r="N151" s="106"/>
      <c r="O151" s="110"/>
      <c r="P151" s="51"/>
      <c r="Q151" s="102"/>
      <c r="R151" s="76"/>
      <c r="S151" s="45"/>
      <c r="T151" s="110"/>
      <c r="U151" s="128">
        <f t="shared" si="4"/>
        <v>0</v>
      </c>
    </row>
    <row r="152" spans="1:21" x14ac:dyDescent="0.2">
      <c r="A152" s="136"/>
      <c r="B152" s="115" t="str">
        <f>IFERROR(IF(A152="","",VLOOKUP(A152,Legende[],2,FALSE)),"Bitte Legende nutzen!")</f>
        <v/>
      </c>
      <c r="C152" s="70"/>
      <c r="D152" s="70"/>
      <c r="E152" s="113"/>
      <c r="F152" s="47"/>
      <c r="G152" s="102"/>
      <c r="H152" s="76"/>
      <c r="I152" s="104"/>
      <c r="J152" s="110"/>
      <c r="K152" s="51"/>
      <c r="L152" s="102"/>
      <c r="M152" s="76"/>
      <c r="N152" s="106"/>
      <c r="O152" s="110"/>
      <c r="P152" s="51"/>
      <c r="Q152" s="102"/>
      <c r="R152" s="76"/>
      <c r="S152" s="45"/>
      <c r="T152" s="110"/>
      <c r="U152" s="128">
        <f t="shared" si="4"/>
        <v>0</v>
      </c>
    </row>
    <row r="153" spans="1:21" x14ac:dyDescent="0.2">
      <c r="A153" s="136"/>
      <c r="B153" s="115" t="str">
        <f>IFERROR(IF(A153="","",VLOOKUP(A153,Legende[],2,FALSE)),"Bitte Legende nutzen!")</f>
        <v/>
      </c>
      <c r="C153" s="70"/>
      <c r="D153" s="70"/>
      <c r="E153" s="113"/>
      <c r="F153" s="47"/>
      <c r="G153" s="102"/>
      <c r="H153" s="76"/>
      <c r="I153" s="104"/>
      <c r="J153" s="110"/>
      <c r="K153" s="51"/>
      <c r="L153" s="102"/>
      <c r="M153" s="76"/>
      <c r="N153" s="106"/>
      <c r="O153" s="110"/>
      <c r="P153" s="51"/>
      <c r="Q153" s="102"/>
      <c r="R153" s="76"/>
      <c r="S153" s="45"/>
      <c r="T153" s="110"/>
      <c r="U153" s="128">
        <f t="shared" si="4"/>
        <v>0</v>
      </c>
    </row>
    <row r="154" spans="1:21" x14ac:dyDescent="0.2">
      <c r="A154" s="136"/>
      <c r="B154" s="115" t="str">
        <f>IFERROR(IF(A154="","",VLOOKUP(A154,Legende[],2,FALSE)),"Bitte Legende nutzen!")</f>
        <v/>
      </c>
      <c r="C154" s="70"/>
      <c r="D154" s="70"/>
      <c r="E154" s="113"/>
      <c r="F154" s="47"/>
      <c r="G154" s="102"/>
      <c r="H154" s="76"/>
      <c r="I154" s="104"/>
      <c r="J154" s="110"/>
      <c r="K154" s="51"/>
      <c r="L154" s="102"/>
      <c r="M154" s="76"/>
      <c r="N154" s="106"/>
      <c r="O154" s="110"/>
      <c r="P154" s="51"/>
      <c r="Q154" s="102"/>
      <c r="R154" s="76"/>
      <c r="S154" s="45"/>
      <c r="T154" s="110"/>
      <c r="U154" s="128">
        <f t="shared" si="4"/>
        <v>0</v>
      </c>
    </row>
    <row r="155" spans="1:21" x14ac:dyDescent="0.2">
      <c r="A155" s="136"/>
      <c r="B155" s="115" t="str">
        <f>IFERROR(IF(A155="","",VLOOKUP(A155,Legende[],2,FALSE)),"Bitte Legende nutzen!")</f>
        <v/>
      </c>
      <c r="C155" s="70"/>
      <c r="D155" s="70"/>
      <c r="E155" s="113"/>
      <c r="F155" s="47"/>
      <c r="G155" s="102"/>
      <c r="H155" s="76"/>
      <c r="I155" s="104"/>
      <c r="J155" s="110"/>
      <c r="K155" s="51"/>
      <c r="L155" s="102"/>
      <c r="M155" s="76"/>
      <c r="N155" s="106"/>
      <c r="O155" s="110"/>
      <c r="P155" s="51"/>
      <c r="Q155" s="102"/>
      <c r="R155" s="76"/>
      <c r="S155" s="45"/>
      <c r="T155" s="110"/>
      <c r="U155" s="128">
        <f t="shared" si="4"/>
        <v>0</v>
      </c>
    </row>
    <row r="156" spans="1:21" x14ac:dyDescent="0.2">
      <c r="A156" s="136"/>
      <c r="B156" s="115" t="str">
        <f>IFERROR(IF(A156="","",VLOOKUP(A156,Legende[],2,FALSE)),"Bitte Legende nutzen!")</f>
        <v/>
      </c>
      <c r="C156" s="70"/>
      <c r="D156" s="70"/>
      <c r="E156" s="113"/>
      <c r="F156" s="47"/>
      <c r="G156" s="102"/>
      <c r="H156" s="76"/>
      <c r="I156" s="104"/>
      <c r="J156" s="110"/>
      <c r="K156" s="51"/>
      <c r="L156" s="102"/>
      <c r="M156" s="76"/>
      <c r="N156" s="106"/>
      <c r="O156" s="110"/>
      <c r="P156" s="51"/>
      <c r="Q156" s="102"/>
      <c r="R156" s="76"/>
      <c r="S156" s="45"/>
      <c r="T156" s="110"/>
      <c r="U156" s="128">
        <f t="shared" si="4"/>
        <v>0</v>
      </c>
    </row>
    <row r="157" spans="1:21" x14ac:dyDescent="0.2">
      <c r="A157" s="136"/>
      <c r="B157" s="115" t="str">
        <f>IFERROR(IF(A157="","",VLOOKUP(A157,Legende[],2,FALSE)),"Bitte Legende nutzen!")</f>
        <v/>
      </c>
      <c r="C157" s="70"/>
      <c r="D157" s="70"/>
      <c r="E157" s="113"/>
      <c r="F157" s="47"/>
      <c r="G157" s="102"/>
      <c r="H157" s="76"/>
      <c r="I157" s="104"/>
      <c r="J157" s="110"/>
      <c r="K157" s="51"/>
      <c r="L157" s="102"/>
      <c r="M157" s="76"/>
      <c r="N157" s="106"/>
      <c r="O157" s="110"/>
      <c r="P157" s="51"/>
      <c r="Q157" s="102"/>
      <c r="R157" s="76"/>
      <c r="S157" s="45"/>
      <c r="T157" s="110"/>
      <c r="U157" s="128">
        <f t="shared" si="4"/>
        <v>0</v>
      </c>
    </row>
    <row r="158" spans="1:21" x14ac:dyDescent="0.2">
      <c r="A158" s="136"/>
      <c r="B158" s="115" t="str">
        <f>IFERROR(IF(A158="","",VLOOKUP(A158,Legende[],2,FALSE)),"Bitte Legende nutzen!")</f>
        <v/>
      </c>
      <c r="C158" s="70"/>
      <c r="D158" s="70"/>
      <c r="E158" s="113"/>
      <c r="F158" s="47"/>
      <c r="G158" s="102"/>
      <c r="H158" s="76"/>
      <c r="I158" s="104"/>
      <c r="J158" s="110"/>
      <c r="K158" s="51"/>
      <c r="L158" s="102"/>
      <c r="M158" s="76"/>
      <c r="N158" s="106"/>
      <c r="O158" s="110"/>
      <c r="P158" s="51"/>
      <c r="Q158" s="102"/>
      <c r="R158" s="76"/>
      <c r="S158" s="45"/>
      <c r="T158" s="110"/>
      <c r="U158" s="128">
        <f t="shared" si="4"/>
        <v>0</v>
      </c>
    </row>
    <row r="159" spans="1:21" x14ac:dyDescent="0.2">
      <c r="A159" s="136"/>
      <c r="B159" s="115" t="str">
        <f>IFERROR(IF(A159="","",VLOOKUP(A159,Legende[],2,FALSE)),"Bitte Legende nutzen!")</f>
        <v/>
      </c>
      <c r="C159" s="70"/>
      <c r="D159" s="70"/>
      <c r="E159" s="113"/>
      <c r="F159" s="47"/>
      <c r="G159" s="102"/>
      <c r="H159" s="76"/>
      <c r="I159" s="104"/>
      <c r="J159" s="110"/>
      <c r="K159" s="51"/>
      <c r="L159" s="102"/>
      <c r="M159" s="76"/>
      <c r="N159" s="106"/>
      <c r="O159" s="110"/>
      <c r="P159" s="51"/>
      <c r="Q159" s="102"/>
      <c r="R159" s="76"/>
      <c r="S159" s="45"/>
      <c r="T159" s="110"/>
      <c r="U159" s="128">
        <f t="shared" si="4"/>
        <v>0</v>
      </c>
    </row>
    <row r="160" spans="1:21" x14ac:dyDescent="0.2">
      <c r="A160" s="136"/>
      <c r="B160" s="115" t="str">
        <f>IFERROR(IF(A160="","",VLOOKUP(A160,Legende[],2,FALSE)),"Bitte Legende nutzen!")</f>
        <v/>
      </c>
      <c r="C160" s="70"/>
      <c r="D160" s="70"/>
      <c r="E160" s="113"/>
      <c r="F160" s="47"/>
      <c r="G160" s="102"/>
      <c r="H160" s="76"/>
      <c r="I160" s="104"/>
      <c r="J160" s="110"/>
      <c r="K160" s="51"/>
      <c r="L160" s="102"/>
      <c r="M160" s="76"/>
      <c r="N160" s="106"/>
      <c r="O160" s="110"/>
      <c r="P160" s="51"/>
      <c r="Q160" s="102"/>
      <c r="R160" s="76"/>
      <c r="S160" s="45"/>
      <c r="T160" s="110"/>
      <c r="U160" s="128">
        <f t="shared" si="4"/>
        <v>0</v>
      </c>
    </row>
    <row r="161" spans="1:21" x14ac:dyDescent="0.2">
      <c r="A161" s="136"/>
      <c r="B161" s="115" t="str">
        <f>IFERROR(IF(A161="","",VLOOKUP(A161,Legende[],2,FALSE)),"Bitte Legende nutzen!")</f>
        <v/>
      </c>
      <c r="C161" s="70"/>
      <c r="D161" s="70"/>
      <c r="E161" s="113"/>
      <c r="F161" s="47"/>
      <c r="G161" s="102"/>
      <c r="H161" s="76"/>
      <c r="I161" s="104"/>
      <c r="J161" s="110"/>
      <c r="K161" s="51"/>
      <c r="L161" s="102"/>
      <c r="M161" s="76"/>
      <c r="N161" s="106"/>
      <c r="O161" s="110"/>
      <c r="P161" s="51"/>
      <c r="Q161" s="102"/>
      <c r="R161" s="76"/>
      <c r="S161" s="45"/>
      <c r="T161" s="110"/>
      <c r="U161" s="128">
        <f t="shared" si="4"/>
        <v>0</v>
      </c>
    </row>
    <row r="162" spans="1:21" x14ac:dyDescent="0.2">
      <c r="A162" s="136"/>
      <c r="B162" s="115" t="str">
        <f>IFERROR(IF(A162="","",VLOOKUP(A162,Legende[],2,FALSE)),"Bitte Legende nutzen!")</f>
        <v/>
      </c>
      <c r="C162" s="70"/>
      <c r="D162" s="70"/>
      <c r="E162" s="113"/>
      <c r="F162" s="47"/>
      <c r="G162" s="102"/>
      <c r="H162" s="76"/>
      <c r="I162" s="104"/>
      <c r="J162" s="110"/>
      <c r="K162" s="51"/>
      <c r="L162" s="102"/>
      <c r="M162" s="76"/>
      <c r="N162" s="106"/>
      <c r="O162" s="110"/>
      <c r="P162" s="51"/>
      <c r="Q162" s="102"/>
      <c r="R162" s="76"/>
      <c r="S162" s="45"/>
      <c r="T162" s="110"/>
      <c r="U162" s="128">
        <f t="shared" si="4"/>
        <v>0</v>
      </c>
    </row>
    <row r="163" spans="1:21" x14ac:dyDescent="0.2">
      <c r="A163" s="136"/>
      <c r="B163" s="115" t="str">
        <f>IFERROR(IF(A163="","",VLOOKUP(A163,Legende[],2,FALSE)),"Bitte Legende nutzen!")</f>
        <v/>
      </c>
      <c r="C163" s="70"/>
      <c r="D163" s="70"/>
      <c r="E163" s="113"/>
      <c r="F163" s="47"/>
      <c r="G163" s="102"/>
      <c r="H163" s="76"/>
      <c r="I163" s="104"/>
      <c r="J163" s="110"/>
      <c r="K163" s="51"/>
      <c r="L163" s="102"/>
      <c r="M163" s="76"/>
      <c r="N163" s="106"/>
      <c r="O163" s="110"/>
      <c r="P163" s="51"/>
      <c r="Q163" s="102"/>
      <c r="R163" s="76"/>
      <c r="S163" s="45"/>
      <c r="T163" s="110"/>
      <c r="U163" s="128">
        <f t="shared" si="4"/>
        <v>0</v>
      </c>
    </row>
    <row r="164" spans="1:21" x14ac:dyDescent="0.2">
      <c r="A164" s="136"/>
      <c r="B164" s="115" t="str">
        <f>IFERROR(IF(A164="","",VLOOKUP(A164,Legende[],2,FALSE)),"Bitte Legende nutzen!")</f>
        <v/>
      </c>
      <c r="C164" s="70"/>
      <c r="D164" s="70"/>
      <c r="E164" s="113"/>
      <c r="F164" s="47"/>
      <c r="G164" s="102"/>
      <c r="H164" s="76"/>
      <c r="I164" s="104"/>
      <c r="J164" s="110"/>
      <c r="K164" s="51"/>
      <c r="L164" s="102"/>
      <c r="M164" s="76"/>
      <c r="N164" s="106"/>
      <c r="O164" s="110"/>
      <c r="P164" s="51"/>
      <c r="Q164" s="102"/>
      <c r="R164" s="76"/>
      <c r="S164" s="45"/>
      <c r="T164" s="110"/>
      <c r="U164" s="128">
        <f t="shared" si="4"/>
        <v>0</v>
      </c>
    </row>
    <row r="165" spans="1:21" x14ac:dyDescent="0.2">
      <c r="A165" s="136"/>
      <c r="B165" s="115" t="str">
        <f>IFERROR(IF(A165="","",VLOOKUP(A165,Legende[],2,FALSE)),"Bitte Legende nutzen!")</f>
        <v/>
      </c>
      <c r="C165" s="70"/>
      <c r="D165" s="70"/>
      <c r="E165" s="113"/>
      <c r="F165" s="47"/>
      <c r="G165" s="102"/>
      <c r="H165" s="76"/>
      <c r="I165" s="104"/>
      <c r="J165" s="110"/>
      <c r="K165" s="51"/>
      <c r="L165" s="102"/>
      <c r="M165" s="76"/>
      <c r="N165" s="106"/>
      <c r="O165" s="110"/>
      <c r="P165" s="51"/>
      <c r="Q165" s="102"/>
      <c r="R165" s="76"/>
      <c r="S165" s="45"/>
      <c r="T165" s="110"/>
      <c r="U165" s="128">
        <f t="shared" si="4"/>
        <v>0</v>
      </c>
    </row>
    <row r="166" spans="1:21" ht="15" thickBot="1" x14ac:dyDescent="0.25">
      <c r="A166" s="137"/>
      <c r="B166" s="115" t="str">
        <f>IFERROR(IF(A166="","",VLOOKUP(A166,Legende[],2,FALSE)),"Bitte Legende nutzen!")</f>
        <v/>
      </c>
      <c r="C166" s="101"/>
      <c r="D166" s="101"/>
      <c r="E166" s="114"/>
      <c r="F166" s="62"/>
      <c r="G166" s="103"/>
      <c r="H166" s="76"/>
      <c r="I166" s="105"/>
      <c r="J166" s="111"/>
      <c r="K166" s="63"/>
      <c r="L166" s="103"/>
      <c r="M166" s="76"/>
      <c r="N166" s="107"/>
      <c r="O166" s="111"/>
      <c r="P166" s="63"/>
      <c r="Q166" s="108"/>
      <c r="R166" s="76"/>
      <c r="S166" s="52"/>
      <c r="T166" s="111"/>
      <c r="U166" s="129">
        <f t="shared" si="4"/>
        <v>0</v>
      </c>
    </row>
    <row r="167" spans="1:21" ht="15.75" thickBot="1" x14ac:dyDescent="0.3">
      <c r="A167" s="64" t="s">
        <v>156</v>
      </c>
      <c r="B167" s="65"/>
      <c r="C167" s="65"/>
      <c r="D167" s="65"/>
      <c r="E167" s="66"/>
      <c r="F167" s="66">
        <f>SUBTOTAL(109,Tabelle2569[Ausgaben])</f>
        <v>0</v>
      </c>
      <c r="G167" s="67"/>
      <c r="H167" s="73"/>
      <c r="I167" s="65"/>
      <c r="J167" s="66"/>
      <c r="K167" s="66">
        <f>SUBTOTAL(109,Tabelle2569[[Ausgaben ]])</f>
        <v>0</v>
      </c>
      <c r="L167" s="67"/>
      <c r="M167" s="73"/>
      <c r="N167" s="65"/>
      <c r="O167" s="66"/>
      <c r="P167" s="66">
        <f>SUBTOTAL(109,Tabelle2569[[Ausgaben  ]])</f>
        <v>0</v>
      </c>
      <c r="Q167" s="67"/>
      <c r="R167" s="73"/>
      <c r="S167" s="65"/>
      <c r="T167" s="66"/>
      <c r="U167" s="68">
        <f>SUBTOTAL(109,Tabelle2569[[Ausgaben   ]])</f>
        <v>0</v>
      </c>
    </row>
  </sheetData>
  <sheetProtection formatCells="0" formatColumns="0" formatRows="0" insertColumns="0" insertRows="0" insertHyperlinks="0" deleteColumns="0" deleteRows="0" sort="0" autoFilter="0" pivotTables="0"/>
  <mergeCells count="28">
    <mergeCell ref="Y10:AB10"/>
    <mergeCell ref="V18:V20"/>
    <mergeCell ref="A16:B16"/>
    <mergeCell ref="A13:B13"/>
    <mergeCell ref="D18:G18"/>
    <mergeCell ref="D17:G17"/>
    <mergeCell ref="I17:L17"/>
    <mergeCell ref="I18:L18"/>
    <mergeCell ref="N18:Q18"/>
    <mergeCell ref="S17:U17"/>
    <mergeCell ref="N17:Q17"/>
    <mergeCell ref="T19:U19"/>
    <mergeCell ref="O19:P19"/>
    <mergeCell ref="J19:K19"/>
    <mergeCell ref="S18:U18"/>
    <mergeCell ref="H18:H20"/>
    <mergeCell ref="A9:B9"/>
    <mergeCell ref="A11:B11"/>
    <mergeCell ref="A10:B10"/>
    <mergeCell ref="A1:F2"/>
    <mergeCell ref="A5:B5"/>
    <mergeCell ref="A4:B4"/>
    <mergeCell ref="A12:B12"/>
    <mergeCell ref="M18:M20"/>
    <mergeCell ref="R18:R20"/>
    <mergeCell ref="E19:F19"/>
    <mergeCell ref="A14:B14"/>
    <mergeCell ref="A15:B15"/>
  </mergeCells>
  <conditionalFormatting sqref="S17:U17">
    <cfRule type="containsText" dxfId="22" priority="1" operator="containsText" text="Achtung: Finanzplan insgesamt nicht ausgeglichen">
      <formula>NOT(ISERROR(SEARCH("Achtung: Finanzplan insgesamt nicht ausgeglichen",S17)))</formula>
    </cfRule>
  </conditionalFormatting>
  <dataValidations count="1">
    <dataValidation type="list" allowBlank="1" showInputMessage="1" showErrorMessage="1" sqref="A24:A50 A56:A79 A85:A108 A114:A137 A143:A166" xr:uid="{00000000-0002-0000-0100-000000000000}">
      <formula1>Dropdown</formula1>
    </dataValidation>
  </dataValidations>
  <pageMargins left="0.70866141732283472" right="0.70866141732283472" top="0.78740157480314965" bottom="0.78740157480314965" header="0.31496062992125984" footer="0.31496062992125984"/>
  <pageSetup paperSize="9" fitToHeight="0" orientation="landscape" r:id="rId1"/>
  <headerFooter>
    <oddFooter>&amp;R&amp;P</oddFooter>
  </headerFooter>
  <drawing r:id="rId2"/>
  <legacyDrawing r:id="rId3"/>
  <tableParts count="5">
    <tablePart r:id="rId4"/>
    <tablePart r:id="rId5"/>
    <tablePart r:id="rId6"/>
    <tablePart r:id="rId7"/>
    <tablePart r:id="rId8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  <pageSetUpPr fitToPage="1"/>
  </sheetPr>
  <dimension ref="A1:AB164"/>
  <sheetViews>
    <sheetView showGridLines="0" topLeftCell="A131" zoomScale="86" zoomScaleNormal="86" workbookViewId="0">
      <selection activeCell="W26" sqref="W26"/>
    </sheetView>
  </sheetViews>
  <sheetFormatPr baseColWidth="10" defaultColWidth="11.42578125" defaultRowHeight="14.25" outlineLevelCol="1" x14ac:dyDescent="0.2"/>
  <cols>
    <col min="1" max="1" width="10.42578125" style="2" customWidth="1"/>
    <col min="2" max="2" width="43.85546875" style="2" customWidth="1"/>
    <col min="3" max="3" width="58.140625" style="2" customWidth="1"/>
    <col min="4" max="4" width="35.7109375" style="2" customWidth="1" outlineLevel="1"/>
    <col min="5" max="5" width="17.5703125" style="2" customWidth="1" outlineLevel="1"/>
    <col min="6" max="6" width="16.140625" style="2" customWidth="1" outlineLevel="1"/>
    <col min="7" max="7" width="35.7109375" style="2" customWidth="1" outlineLevel="1"/>
    <col min="8" max="8" width="3.7109375" style="2" customWidth="1"/>
    <col min="9" max="9" width="35.7109375" style="2" hidden="1" customWidth="1" outlineLevel="1"/>
    <col min="10" max="11" width="17.5703125" style="2" hidden="1" customWidth="1" outlineLevel="1"/>
    <col min="12" max="12" width="35.7109375" style="2" hidden="1" customWidth="1" outlineLevel="1"/>
    <col min="13" max="13" width="3.7109375" style="2" customWidth="1" collapsed="1"/>
    <col min="14" max="14" width="35.7109375" style="2" hidden="1" customWidth="1" outlineLevel="1"/>
    <col min="15" max="16" width="17.5703125" style="2" hidden="1" customWidth="1" outlineLevel="1"/>
    <col min="17" max="17" width="35.7109375" style="2" hidden="1" customWidth="1" outlineLevel="1"/>
    <col min="18" max="18" width="3.7109375" style="2" customWidth="1" collapsed="1"/>
    <col min="19" max="19" width="11.42578125" style="2" hidden="1" customWidth="1" outlineLevel="1"/>
    <col min="20" max="21" width="17.5703125" style="2" hidden="1" customWidth="1" outlineLevel="1"/>
    <col min="22" max="22" width="3.7109375" style="2" customWidth="1" collapsed="1"/>
    <col min="23" max="16384" width="11.42578125" style="2"/>
  </cols>
  <sheetData>
    <row r="1" spans="1:28" ht="21" customHeight="1" x14ac:dyDescent="0.2">
      <c r="A1" s="166" t="s">
        <v>180</v>
      </c>
      <c r="B1" s="166"/>
      <c r="C1" s="166"/>
      <c r="D1" s="166"/>
      <c r="E1" s="166"/>
      <c r="F1" s="166"/>
      <c r="G1" s="8"/>
    </row>
    <row r="2" spans="1:28" ht="56.25" customHeight="1" x14ac:dyDescent="0.2">
      <c r="A2" s="166"/>
      <c r="B2" s="166"/>
      <c r="C2" s="166"/>
      <c r="D2" s="166"/>
      <c r="E2" s="166"/>
      <c r="F2" s="166"/>
      <c r="G2" s="8"/>
    </row>
    <row r="3" spans="1:28" ht="24.75" customHeight="1" x14ac:dyDescent="0.2">
      <c r="A3" s="87" t="s">
        <v>154</v>
      </c>
      <c r="B3" s="85"/>
      <c r="C3" s="85"/>
      <c r="D3" s="86"/>
      <c r="E3" s="86"/>
      <c r="F3" s="86"/>
      <c r="G3" s="86"/>
    </row>
    <row r="4" spans="1:28" ht="14.25" customHeight="1" x14ac:dyDescent="0.25">
      <c r="A4" s="159" t="s">
        <v>145</v>
      </c>
      <c r="B4" s="169"/>
      <c r="C4" s="100" t="s">
        <v>189</v>
      </c>
      <c r="D4" s="79"/>
      <c r="E4" s="79"/>
      <c r="F4" s="79"/>
      <c r="G4" s="79"/>
    </row>
    <row r="5" spans="1:28" ht="15" x14ac:dyDescent="0.25">
      <c r="A5" s="167" t="s">
        <v>152</v>
      </c>
      <c r="B5" s="168"/>
      <c r="C5" s="100" t="s">
        <v>202</v>
      </c>
      <c r="D5" s="79"/>
      <c r="E5" s="79"/>
      <c r="F5" s="79"/>
      <c r="G5" s="79"/>
      <c r="H5" s="7"/>
      <c r="I5" s="7"/>
      <c r="J5" s="7"/>
      <c r="K5" s="7"/>
      <c r="L5" s="7"/>
      <c r="M5" s="7"/>
      <c r="N5" s="7"/>
      <c r="O5" s="7"/>
    </row>
    <row r="6" spans="1:28" ht="15.75" x14ac:dyDescent="0.25">
      <c r="A6" s="138" t="s">
        <v>155</v>
      </c>
      <c r="B6" s="139"/>
      <c r="C6" s="84" t="s">
        <v>170</v>
      </c>
      <c r="D6" s="80"/>
      <c r="E6" s="80"/>
      <c r="F6" s="80"/>
      <c r="G6" s="80"/>
      <c r="H6" s="7"/>
      <c r="I6" s="7"/>
      <c r="J6" s="7"/>
      <c r="K6" s="7"/>
      <c r="L6" s="25"/>
      <c r="M6" s="7"/>
      <c r="N6" s="7"/>
      <c r="O6" s="7"/>
    </row>
    <row r="7" spans="1:28" ht="8.1" customHeight="1" x14ac:dyDescent="0.2">
      <c r="A7" s="25"/>
      <c r="B7" s="25"/>
      <c r="C7" s="4"/>
      <c r="D7" s="81"/>
      <c r="E7" s="81"/>
      <c r="F7" s="81"/>
      <c r="G7" s="81"/>
      <c r="H7" s="7"/>
      <c r="I7" s="7"/>
      <c r="J7" s="7"/>
      <c r="K7" s="7"/>
      <c r="L7" s="25"/>
      <c r="M7" s="7"/>
      <c r="N7" s="7"/>
      <c r="O7" s="7"/>
    </row>
    <row r="8" spans="1:28" ht="15" x14ac:dyDescent="0.25">
      <c r="A8" s="5" t="s">
        <v>151</v>
      </c>
      <c r="B8" s="6"/>
      <c r="C8" s="6"/>
      <c r="D8" s="81"/>
      <c r="E8" s="81"/>
      <c r="F8" s="81"/>
      <c r="G8" s="81"/>
      <c r="H8" s="7"/>
      <c r="I8" s="7"/>
      <c r="J8" s="7"/>
      <c r="K8" s="7"/>
      <c r="L8" s="25"/>
      <c r="M8" s="25"/>
      <c r="N8" s="25"/>
      <c r="O8" s="25"/>
    </row>
    <row r="9" spans="1:28" ht="15" customHeight="1" x14ac:dyDescent="0.25">
      <c r="A9" s="159" t="s">
        <v>146</v>
      </c>
      <c r="B9" s="160"/>
      <c r="C9" s="100" t="s">
        <v>203</v>
      </c>
      <c r="D9" s="79"/>
      <c r="E9" s="79"/>
      <c r="F9" s="79"/>
      <c r="G9" s="79"/>
      <c r="H9" s="7"/>
      <c r="I9" s="7"/>
      <c r="J9" s="7"/>
      <c r="K9" s="7"/>
      <c r="L9" s="25"/>
      <c r="M9" s="7"/>
      <c r="N9" s="7"/>
      <c r="O9" s="7"/>
    </row>
    <row r="10" spans="1:28" ht="27.75" customHeight="1" x14ac:dyDescent="0.25">
      <c r="A10" s="165" t="s">
        <v>147</v>
      </c>
      <c r="B10" s="160"/>
      <c r="C10" s="100" t="s">
        <v>204</v>
      </c>
      <c r="D10" s="79"/>
      <c r="E10" s="79"/>
      <c r="F10" s="79"/>
      <c r="G10" s="79"/>
      <c r="H10" s="7"/>
      <c r="I10" s="7"/>
      <c r="J10" s="7"/>
      <c r="K10" s="7"/>
      <c r="L10" s="7"/>
      <c r="M10" s="7"/>
      <c r="N10" s="7"/>
      <c r="O10" s="7"/>
      <c r="Y10" s="170" t="s">
        <v>187</v>
      </c>
      <c r="Z10" s="170"/>
      <c r="AA10" s="170"/>
      <c r="AB10" s="170"/>
    </row>
    <row r="11" spans="1:28" ht="27.75" customHeight="1" x14ac:dyDescent="0.25">
      <c r="A11" s="165" t="s">
        <v>148</v>
      </c>
      <c r="B11" s="160"/>
      <c r="C11" s="100" t="s">
        <v>205</v>
      </c>
      <c r="D11" s="79"/>
      <c r="E11" s="79"/>
      <c r="F11" s="79"/>
      <c r="G11" s="79"/>
      <c r="H11" s="7"/>
      <c r="I11" s="7"/>
      <c r="J11" s="7"/>
      <c r="K11" s="7"/>
      <c r="L11" s="7"/>
      <c r="M11" s="7"/>
      <c r="N11" s="7"/>
      <c r="O11" s="7"/>
      <c r="Y11" s="134" t="s">
        <v>188</v>
      </c>
    </row>
    <row r="12" spans="1:28" ht="15" x14ac:dyDescent="0.25">
      <c r="A12" s="159" t="s">
        <v>149</v>
      </c>
      <c r="B12" s="160"/>
      <c r="C12" s="88" t="s">
        <v>206</v>
      </c>
      <c r="D12" s="82"/>
      <c r="E12" s="83"/>
      <c r="F12" s="83"/>
      <c r="G12" s="83"/>
    </row>
    <row r="13" spans="1:28" ht="15" x14ac:dyDescent="0.25">
      <c r="A13" s="159" t="s">
        <v>0</v>
      </c>
      <c r="B13" s="160"/>
      <c r="C13" s="140" t="s">
        <v>207</v>
      </c>
      <c r="D13" s="82"/>
      <c r="E13" s="78"/>
      <c r="F13" s="78"/>
      <c r="G13" s="78"/>
    </row>
    <row r="14" spans="1:28" ht="15" x14ac:dyDescent="0.25">
      <c r="A14" s="159" t="s">
        <v>150</v>
      </c>
      <c r="B14" s="160"/>
      <c r="C14" s="100"/>
      <c r="D14" s="79"/>
      <c r="E14" s="79"/>
      <c r="F14" s="79"/>
      <c r="G14" s="79"/>
    </row>
    <row r="15" spans="1:28" ht="15" x14ac:dyDescent="0.25">
      <c r="A15" s="159" t="s">
        <v>149</v>
      </c>
      <c r="B15" s="160"/>
      <c r="C15" s="88"/>
      <c r="D15" s="82"/>
      <c r="E15" s="83"/>
      <c r="F15" s="83"/>
      <c r="G15" s="83"/>
    </row>
    <row r="16" spans="1:28" ht="15" x14ac:dyDescent="0.25">
      <c r="A16" s="172" t="s">
        <v>0</v>
      </c>
      <c r="B16" s="172"/>
      <c r="C16" s="88"/>
      <c r="D16" s="82"/>
      <c r="E16" s="78"/>
      <c r="F16" s="78"/>
      <c r="G16" s="78"/>
    </row>
    <row r="17" spans="1:22" ht="31.5" customHeight="1" x14ac:dyDescent="0.25">
      <c r="D17" s="176" t="str">
        <f>IF(E20&lt;&gt;F20,"Achtung: Finanzplan in 2025 nicht ausgeglichen","")</f>
        <v/>
      </c>
      <c r="E17" s="176"/>
      <c r="F17" s="176"/>
      <c r="G17" s="176"/>
      <c r="H17" s="71"/>
      <c r="I17" s="176" t="str">
        <f>IF(J20&lt;&gt;K20,"Achtung: Finanzplan in 2026 nicht ausgeglichen","")</f>
        <v/>
      </c>
      <c r="J17" s="176"/>
      <c r="K17" s="176"/>
      <c r="L17" s="176"/>
      <c r="M17" s="71"/>
      <c r="N17" s="176" t="str">
        <f>IF(O20&lt;&gt;P20,"Achtung: Finanzplan in 2027 nicht ausgeglichen","")</f>
        <v/>
      </c>
      <c r="O17" s="176"/>
      <c r="P17" s="176"/>
      <c r="Q17" s="176"/>
      <c r="R17" s="96"/>
      <c r="S17" s="180" t="str">
        <f>IF(T19&lt;&gt;U19,"Achtung: Finanzplan insgesamt nicht ausgeglichen","")</f>
        <v/>
      </c>
      <c r="T17" s="180"/>
      <c r="U17" s="180"/>
    </row>
    <row r="18" spans="1:22" ht="18" customHeight="1" x14ac:dyDescent="0.25">
      <c r="A18" s="3"/>
      <c r="B18" s="133"/>
      <c r="D18" s="173">
        <v>2027</v>
      </c>
      <c r="E18" s="174"/>
      <c r="F18" s="174"/>
      <c r="G18" s="175"/>
      <c r="H18" s="183">
        <v>2027</v>
      </c>
      <c r="I18" s="177">
        <v>2028</v>
      </c>
      <c r="J18" s="178"/>
      <c r="K18" s="178"/>
      <c r="L18" s="178"/>
      <c r="M18" s="161">
        <v>2028</v>
      </c>
      <c r="N18" s="179">
        <v>2027</v>
      </c>
      <c r="O18" s="179"/>
      <c r="P18" s="179"/>
      <c r="Q18" s="179"/>
      <c r="R18" s="162">
        <v>2029</v>
      </c>
      <c r="S18" s="182" t="s">
        <v>166</v>
      </c>
      <c r="T18" s="182"/>
      <c r="U18" s="182"/>
      <c r="V18" s="171" t="s">
        <v>270</v>
      </c>
    </row>
    <row r="19" spans="1:22" ht="21" customHeight="1" x14ac:dyDescent="0.25">
      <c r="A19" s="3"/>
      <c r="B19" s="3"/>
      <c r="C19" s="98"/>
      <c r="D19" s="72" t="s">
        <v>5</v>
      </c>
      <c r="E19" s="163">
        <f>ROUND(E20-F20,2)</f>
        <v>0</v>
      </c>
      <c r="F19" s="164"/>
      <c r="G19" s="95"/>
      <c r="H19" s="184"/>
      <c r="I19" s="72" t="s">
        <v>5</v>
      </c>
      <c r="J19" s="163">
        <f>ROUND(J20-K20,2)</f>
        <v>0</v>
      </c>
      <c r="K19" s="164"/>
      <c r="L19" s="97"/>
      <c r="M19" s="161"/>
      <c r="N19" s="72" t="s">
        <v>5</v>
      </c>
      <c r="O19" s="163">
        <f>ROUND(O20-P20,2)</f>
        <v>0</v>
      </c>
      <c r="P19" s="164"/>
      <c r="Q19" s="97"/>
      <c r="R19" s="162"/>
      <c r="S19" s="32" t="s">
        <v>5</v>
      </c>
      <c r="T19" s="163">
        <f>ROUND(T20-U20,2)</f>
        <v>0</v>
      </c>
      <c r="U19" s="181"/>
      <c r="V19" s="171"/>
    </row>
    <row r="20" spans="1:22" ht="21" customHeight="1" x14ac:dyDescent="0.25">
      <c r="A20" s="61"/>
      <c r="B20" s="61"/>
      <c r="C20" s="99"/>
      <c r="D20" s="116" t="s">
        <v>23</v>
      </c>
      <c r="E20" s="117">
        <f>ROUND(SUM(Tabelle210[[#Totals],[Einnahmen]]),2)</f>
        <v>115000</v>
      </c>
      <c r="F20" s="117">
        <f>ROUND(SUM(Tabelle2511[[#Totals],[Ausgaben]],Tabelle25612[[#Totals],[Ausgaben]],Tabelle256713[[#Totals],[Ausgaben]],Tabelle256914[[#Totals],[Ausgaben]]),2)</f>
        <v>115000</v>
      </c>
      <c r="G20" s="94"/>
      <c r="H20" s="183"/>
      <c r="I20" s="118" t="s">
        <v>23</v>
      </c>
      <c r="J20" s="117">
        <f>ROUND(SUM(Tabelle210[[#Totals],[Einnahmen ]]),2)</f>
        <v>0</v>
      </c>
      <c r="K20" s="119">
        <f>ROUND(SUM(Tabelle2511[[#Totals],[Ausgaben ]],Tabelle25612[[#Totals],[Ausgaben ]],Tabelle256713[[#Totals],[Ausgaben ]],Tabelle256914[[#Totals],[Ausgaben ]]),2)</f>
        <v>0</v>
      </c>
      <c r="L20" s="94"/>
      <c r="M20" s="161"/>
      <c r="N20" s="118" t="s">
        <v>23</v>
      </c>
      <c r="O20" s="119">
        <f>ROUND(SUM(Tabelle210[[#Totals],[Einnahmen  ]]),2)</f>
        <v>0</v>
      </c>
      <c r="P20" s="117">
        <f>ROUND(SUM(Tabelle2511[[#Totals],[Ausgaben  ]],Tabelle25612[[#Totals],[Ausgaben  ]],Tabelle256713[[#Totals],[Ausgaben  ]],Tabelle256914[[#Totals],[Ausgaben  ]]),2)</f>
        <v>0</v>
      </c>
      <c r="Q20" s="94"/>
      <c r="R20" s="162"/>
      <c r="S20" s="120" t="s">
        <v>23</v>
      </c>
      <c r="T20" s="119">
        <f>ROUND(SUM(E20,J20,O20),2)</f>
        <v>115000</v>
      </c>
      <c r="U20" s="121">
        <f>ROUND(SUM(F20,K20,P20),2)</f>
        <v>115000</v>
      </c>
      <c r="V20" s="171"/>
    </row>
    <row r="21" spans="1:22" ht="21" customHeight="1" x14ac:dyDescent="0.25">
      <c r="A21" s="57"/>
      <c r="B21" s="57"/>
      <c r="C21" s="56"/>
      <c r="D21" s="58"/>
      <c r="E21" s="59"/>
      <c r="F21" s="59"/>
      <c r="G21" s="89"/>
      <c r="H21" s="58"/>
      <c r="I21" s="59"/>
      <c r="J21" s="59"/>
      <c r="K21" s="89"/>
      <c r="L21" s="58"/>
      <c r="M21" s="59"/>
      <c r="N21" s="59"/>
      <c r="O21" s="89"/>
      <c r="P21" s="60"/>
      <c r="Q21" s="59"/>
      <c r="R21" s="59"/>
      <c r="S21" s="54"/>
    </row>
    <row r="22" spans="1:22" ht="15" x14ac:dyDescent="0.25">
      <c r="A22" s="90" t="s">
        <v>171</v>
      </c>
      <c r="B22" s="90"/>
      <c r="C22" s="90"/>
      <c r="D22" s="90"/>
      <c r="E22" s="90"/>
      <c r="F22" s="90"/>
      <c r="G22" s="90"/>
      <c r="H22" s="91"/>
      <c r="I22" s="90"/>
      <c r="J22" s="90"/>
      <c r="K22" s="90"/>
      <c r="L22" s="90"/>
      <c r="M22" s="90"/>
      <c r="N22" s="90"/>
      <c r="O22" s="90"/>
      <c r="P22" s="90"/>
      <c r="Q22" s="90"/>
      <c r="R22" s="91"/>
      <c r="S22" s="92"/>
      <c r="T22" s="92"/>
      <c r="U22" s="92"/>
    </row>
    <row r="23" spans="1:22" ht="36" x14ac:dyDescent="0.2">
      <c r="A23" s="126" t="s">
        <v>97</v>
      </c>
      <c r="B23" s="44" t="s">
        <v>1</v>
      </c>
      <c r="C23" s="44" t="s">
        <v>6</v>
      </c>
      <c r="D23" s="44" t="s">
        <v>153</v>
      </c>
      <c r="E23" s="44" t="s">
        <v>11</v>
      </c>
      <c r="F23" s="44" t="s">
        <v>17</v>
      </c>
      <c r="G23" s="29" t="s">
        <v>7</v>
      </c>
      <c r="H23" s="77" t="s">
        <v>175</v>
      </c>
      <c r="I23" s="74" t="s">
        <v>164</v>
      </c>
      <c r="J23" s="44" t="s">
        <v>158</v>
      </c>
      <c r="K23" s="44" t="s">
        <v>160</v>
      </c>
      <c r="L23" s="29" t="s">
        <v>161</v>
      </c>
      <c r="M23" s="77" t="s">
        <v>176</v>
      </c>
      <c r="N23" s="48" t="s">
        <v>165</v>
      </c>
      <c r="O23" s="44" t="s">
        <v>159</v>
      </c>
      <c r="P23" s="30" t="s">
        <v>162</v>
      </c>
      <c r="Q23" s="31" t="s">
        <v>163</v>
      </c>
      <c r="R23" s="77" t="s">
        <v>177</v>
      </c>
      <c r="S23" s="69" t="s">
        <v>174</v>
      </c>
      <c r="T23" s="44" t="s">
        <v>172</v>
      </c>
      <c r="U23" s="122" t="s">
        <v>173</v>
      </c>
    </row>
    <row r="24" spans="1:22" x14ac:dyDescent="0.2">
      <c r="A24" s="135" t="s">
        <v>8</v>
      </c>
      <c r="B24" s="115" t="str">
        <f>IFERROR(IF(A24="","",VLOOKUP(A24,Legende[],2,FALSE)),"Bitte Legende nutzen!")</f>
        <v>Eigenanteil</v>
      </c>
      <c r="C24" s="147" t="s">
        <v>35</v>
      </c>
      <c r="D24" s="148"/>
      <c r="E24" s="148">
        <v>2000</v>
      </c>
      <c r="F24" s="112"/>
      <c r="G24" s="102"/>
      <c r="H24" s="75"/>
      <c r="I24" s="104"/>
      <c r="J24" s="50"/>
      <c r="K24" s="109"/>
      <c r="L24" s="102"/>
      <c r="M24" s="75"/>
      <c r="N24" s="106"/>
      <c r="O24" s="50"/>
      <c r="P24" s="109"/>
      <c r="Q24" s="102"/>
      <c r="R24" s="75"/>
      <c r="S24" s="49"/>
      <c r="T24" s="130">
        <f t="shared" ref="T24:T47" si="0">ROUND(SUM(E24,J24,O24),2)</f>
        <v>2000</v>
      </c>
      <c r="U24" s="123"/>
    </row>
    <row r="25" spans="1:22" ht="28.5" x14ac:dyDescent="0.2">
      <c r="A25" s="141" t="s">
        <v>12</v>
      </c>
      <c r="B25" s="146" t="str">
        <f>IFERROR(IF(A25="","",VLOOKUP(A25,Legende[],2,FALSE)),"Bitte Legende nutzen!")</f>
        <v>Leistungen Dritter (z.B. Spenden, Sponsoren)</v>
      </c>
      <c r="C25" s="147" t="s">
        <v>208</v>
      </c>
      <c r="D25" s="148" t="s">
        <v>209</v>
      </c>
      <c r="E25" s="148">
        <v>1000</v>
      </c>
      <c r="F25" s="113"/>
      <c r="G25" s="102"/>
      <c r="H25" s="76"/>
      <c r="I25" s="104"/>
      <c r="J25" s="51"/>
      <c r="K25" s="110"/>
      <c r="L25" s="102"/>
      <c r="M25" s="76"/>
      <c r="N25" s="106"/>
      <c r="O25" s="51"/>
      <c r="P25" s="110"/>
      <c r="Q25" s="102"/>
      <c r="R25" s="76"/>
      <c r="S25" s="45"/>
      <c r="T25" s="131">
        <f t="shared" si="0"/>
        <v>1000</v>
      </c>
      <c r="U25" s="124"/>
    </row>
    <row r="26" spans="1:22" ht="28.5" x14ac:dyDescent="0.2">
      <c r="A26" s="141" t="s">
        <v>13</v>
      </c>
      <c r="B26" s="146" t="str">
        <f>IFERROR(IF(A26="","",VLOOKUP(A26,Legende[],2,FALSE)),"Bitte Legende nutzen!")</f>
        <v>weitere öffentliche Förderungen (z.B. Bund, Landkreis,Kommune)</v>
      </c>
      <c r="C26" s="147" t="s">
        <v>210</v>
      </c>
      <c r="D26" s="148"/>
      <c r="E26" s="148">
        <v>4000</v>
      </c>
      <c r="F26" s="113"/>
      <c r="G26" s="102"/>
      <c r="H26" s="76"/>
      <c r="I26" s="104"/>
      <c r="J26" s="51"/>
      <c r="K26" s="110"/>
      <c r="L26" s="102"/>
      <c r="M26" s="76"/>
      <c r="N26" s="106"/>
      <c r="O26" s="51"/>
      <c r="P26" s="110"/>
      <c r="Q26" s="102"/>
      <c r="R26" s="76"/>
      <c r="S26" s="45"/>
      <c r="T26" s="131">
        <f t="shared" si="0"/>
        <v>4000</v>
      </c>
      <c r="U26" s="124"/>
    </row>
    <row r="27" spans="1:22" ht="28.5" x14ac:dyDescent="0.2">
      <c r="A27" s="141" t="s">
        <v>13</v>
      </c>
      <c r="B27" s="146" t="str">
        <f>IFERROR(IF(A27="","",VLOOKUP(A27,Legende[],2,FALSE)),"Bitte Legende nutzen!")</f>
        <v>weitere öffentliche Förderungen (z.B. Bund, Landkreis,Kommune)</v>
      </c>
      <c r="C27" s="149" t="s">
        <v>211</v>
      </c>
      <c r="D27" s="150"/>
      <c r="E27" s="150">
        <v>5000</v>
      </c>
      <c r="F27" s="113"/>
      <c r="G27" s="102"/>
      <c r="H27" s="76"/>
      <c r="I27" s="104"/>
      <c r="J27" s="51"/>
      <c r="K27" s="110"/>
      <c r="L27" s="102"/>
      <c r="M27" s="76"/>
      <c r="N27" s="106"/>
      <c r="O27" s="51"/>
      <c r="P27" s="110"/>
      <c r="Q27" s="102"/>
      <c r="R27" s="76"/>
      <c r="S27" s="45"/>
      <c r="T27" s="131">
        <f t="shared" si="0"/>
        <v>5000</v>
      </c>
      <c r="U27" s="124"/>
    </row>
    <row r="28" spans="1:22" x14ac:dyDescent="0.2">
      <c r="A28" s="136" t="s">
        <v>14</v>
      </c>
      <c r="B28" s="115" t="str">
        <f>IFERROR(IF(A28="","",VLOOKUP(A28,Legende[],2,FALSE)),"Bitte Legende nutzen!")</f>
        <v>Beantragte Förderung MWFK</v>
      </c>
      <c r="C28" s="147"/>
      <c r="D28" s="148"/>
      <c r="E28" s="148">
        <v>100000</v>
      </c>
      <c r="F28" s="113"/>
      <c r="G28" s="102"/>
      <c r="H28" s="76"/>
      <c r="I28" s="104"/>
      <c r="J28" s="51"/>
      <c r="K28" s="110"/>
      <c r="L28" s="102"/>
      <c r="M28" s="76"/>
      <c r="N28" s="106"/>
      <c r="O28" s="51"/>
      <c r="P28" s="110"/>
      <c r="Q28" s="102"/>
      <c r="R28" s="76"/>
      <c r="S28" s="45"/>
      <c r="T28" s="131">
        <f t="shared" si="0"/>
        <v>100000</v>
      </c>
      <c r="U28" s="124"/>
    </row>
    <row r="29" spans="1:22" x14ac:dyDescent="0.2">
      <c r="A29" s="136" t="s">
        <v>38</v>
      </c>
      <c r="B29" s="115" t="str">
        <f>IFERROR(IF(A29="","",VLOOKUP(A29,Legende[],2,FALSE)),"Bitte Legende nutzen!")</f>
        <v>sonstige Einnahmen</v>
      </c>
      <c r="C29" s="147" t="s">
        <v>212</v>
      </c>
      <c r="D29" s="148" t="s">
        <v>213</v>
      </c>
      <c r="E29" s="148">
        <v>3000</v>
      </c>
      <c r="F29" s="113"/>
      <c r="G29" s="102"/>
      <c r="H29" s="76"/>
      <c r="I29" s="104"/>
      <c r="J29" s="51"/>
      <c r="K29" s="110"/>
      <c r="L29" s="102"/>
      <c r="M29" s="76"/>
      <c r="N29" s="106"/>
      <c r="O29" s="51"/>
      <c r="P29" s="110"/>
      <c r="Q29" s="102"/>
      <c r="R29" s="76"/>
      <c r="S29" s="45"/>
      <c r="T29" s="131">
        <f t="shared" si="0"/>
        <v>3000</v>
      </c>
      <c r="U29" s="124"/>
    </row>
    <row r="30" spans="1:22" x14ac:dyDescent="0.2">
      <c r="A30" s="136"/>
      <c r="B30" s="115" t="str">
        <f>IFERROR(IF(A30="","",VLOOKUP(A30,Legende[],2,FALSE)),"Bitte Legende nutzen!")</f>
        <v/>
      </c>
      <c r="C30" s="70"/>
      <c r="D30" s="70"/>
      <c r="E30" s="47"/>
      <c r="F30" s="113"/>
      <c r="G30" s="102"/>
      <c r="H30" s="76"/>
      <c r="I30" s="104"/>
      <c r="J30" s="51"/>
      <c r="K30" s="110"/>
      <c r="L30" s="102"/>
      <c r="M30" s="76"/>
      <c r="N30" s="106"/>
      <c r="O30" s="51"/>
      <c r="P30" s="110"/>
      <c r="Q30" s="102"/>
      <c r="R30" s="76"/>
      <c r="S30" s="45"/>
      <c r="T30" s="131">
        <f t="shared" si="0"/>
        <v>0</v>
      </c>
      <c r="U30" s="124"/>
    </row>
    <row r="31" spans="1:22" x14ac:dyDescent="0.2">
      <c r="A31" s="136"/>
      <c r="B31" s="115" t="str">
        <f>IFERROR(IF(A31="","",VLOOKUP(A31,Legende[],2,FALSE)),"Bitte Legende nutzen!")</f>
        <v/>
      </c>
      <c r="C31" s="70"/>
      <c r="D31" s="70"/>
      <c r="E31" s="47"/>
      <c r="F31" s="113"/>
      <c r="G31" s="102"/>
      <c r="H31" s="76"/>
      <c r="I31" s="104"/>
      <c r="J31" s="51"/>
      <c r="K31" s="110"/>
      <c r="L31" s="102"/>
      <c r="M31" s="76"/>
      <c r="N31" s="106"/>
      <c r="O31" s="51"/>
      <c r="P31" s="110"/>
      <c r="Q31" s="102"/>
      <c r="R31" s="76"/>
      <c r="S31" s="45"/>
      <c r="T31" s="131">
        <f t="shared" si="0"/>
        <v>0</v>
      </c>
      <c r="U31" s="124"/>
    </row>
    <row r="32" spans="1:22" x14ac:dyDescent="0.2">
      <c r="A32" s="136"/>
      <c r="B32" s="115" t="str">
        <f>IFERROR(IF(A32="","",VLOOKUP(A32,Legende[],2,FALSE)),"Bitte Legende nutzen!")</f>
        <v/>
      </c>
      <c r="C32" s="70"/>
      <c r="D32" s="70"/>
      <c r="E32" s="47"/>
      <c r="F32" s="113"/>
      <c r="G32" s="102"/>
      <c r="H32" s="76"/>
      <c r="I32" s="104"/>
      <c r="J32" s="51"/>
      <c r="K32" s="110"/>
      <c r="L32" s="102"/>
      <c r="M32" s="76"/>
      <c r="N32" s="106"/>
      <c r="O32" s="51"/>
      <c r="P32" s="110"/>
      <c r="Q32" s="102"/>
      <c r="R32" s="76"/>
      <c r="S32" s="45"/>
      <c r="T32" s="131">
        <f t="shared" si="0"/>
        <v>0</v>
      </c>
      <c r="U32" s="124"/>
    </row>
    <row r="33" spans="1:22" x14ac:dyDescent="0.2">
      <c r="A33" s="136"/>
      <c r="B33" s="115" t="str">
        <f>IFERROR(IF(A33="","",VLOOKUP(A33,Legende[],2,FALSE)),"Bitte Legende nutzen!")</f>
        <v/>
      </c>
      <c r="C33" s="70"/>
      <c r="D33" s="70"/>
      <c r="E33" s="47"/>
      <c r="F33" s="113"/>
      <c r="G33" s="102"/>
      <c r="H33" s="76"/>
      <c r="I33" s="104"/>
      <c r="J33" s="51"/>
      <c r="K33" s="110"/>
      <c r="L33" s="102"/>
      <c r="M33" s="76"/>
      <c r="N33" s="106"/>
      <c r="O33" s="51"/>
      <c r="P33" s="110"/>
      <c r="Q33" s="102"/>
      <c r="R33" s="76"/>
      <c r="S33" s="45"/>
      <c r="T33" s="131">
        <f t="shared" si="0"/>
        <v>0</v>
      </c>
      <c r="U33" s="124"/>
    </row>
    <row r="34" spans="1:22" x14ac:dyDescent="0.2">
      <c r="A34" s="136"/>
      <c r="B34" s="115" t="str">
        <f>IFERROR(IF(A34="","",VLOOKUP(A34,Legende[],2,FALSE)),"Bitte Legende nutzen!")</f>
        <v/>
      </c>
      <c r="C34" s="70"/>
      <c r="D34" s="70"/>
      <c r="E34" s="47"/>
      <c r="F34" s="113"/>
      <c r="G34" s="102"/>
      <c r="H34" s="76"/>
      <c r="I34" s="104"/>
      <c r="J34" s="51"/>
      <c r="K34" s="110"/>
      <c r="L34" s="102"/>
      <c r="M34" s="76"/>
      <c r="N34" s="106"/>
      <c r="O34" s="51"/>
      <c r="P34" s="110"/>
      <c r="Q34" s="102"/>
      <c r="R34" s="76"/>
      <c r="S34" s="45"/>
      <c r="T34" s="131">
        <f t="shared" si="0"/>
        <v>0</v>
      </c>
      <c r="U34" s="124"/>
    </row>
    <row r="35" spans="1:22" x14ac:dyDescent="0.2">
      <c r="A35" s="136"/>
      <c r="B35" s="115" t="str">
        <f>IFERROR(IF(A35="","",VLOOKUP(A35,Legende[],2,FALSE)),"Bitte Legende nutzen!")</f>
        <v/>
      </c>
      <c r="C35" s="70"/>
      <c r="D35" s="70"/>
      <c r="E35" s="47"/>
      <c r="F35" s="113"/>
      <c r="G35" s="102"/>
      <c r="H35" s="76"/>
      <c r="I35" s="104"/>
      <c r="J35" s="51"/>
      <c r="K35" s="110"/>
      <c r="L35" s="102"/>
      <c r="M35" s="76"/>
      <c r="N35" s="106"/>
      <c r="O35" s="51"/>
      <c r="P35" s="110"/>
      <c r="Q35" s="102"/>
      <c r="R35" s="76"/>
      <c r="S35" s="45"/>
      <c r="T35" s="131">
        <f t="shared" si="0"/>
        <v>0</v>
      </c>
      <c r="U35" s="124"/>
    </row>
    <row r="36" spans="1:22" x14ac:dyDescent="0.2">
      <c r="A36" s="136"/>
      <c r="B36" s="115" t="str">
        <f>IFERROR(IF(A36="","",VLOOKUP(A36,Legende[],2,FALSE)),"Bitte Legende nutzen!")</f>
        <v/>
      </c>
      <c r="C36" s="70"/>
      <c r="D36" s="70"/>
      <c r="E36" s="47"/>
      <c r="F36" s="113"/>
      <c r="G36" s="102"/>
      <c r="H36" s="76"/>
      <c r="I36" s="104"/>
      <c r="J36" s="51"/>
      <c r="K36" s="110"/>
      <c r="L36" s="102"/>
      <c r="M36" s="76"/>
      <c r="N36" s="106"/>
      <c r="O36" s="51"/>
      <c r="P36" s="110"/>
      <c r="Q36" s="102"/>
      <c r="R36" s="76"/>
      <c r="S36" s="45"/>
      <c r="T36" s="131">
        <f t="shared" si="0"/>
        <v>0</v>
      </c>
      <c r="U36" s="124"/>
    </row>
    <row r="37" spans="1:22" x14ac:dyDescent="0.2">
      <c r="A37" s="136"/>
      <c r="B37" s="115" t="str">
        <f>IFERROR(IF(A37="","",VLOOKUP(A37,Legende[],2,FALSE)),"Bitte Legende nutzen!")</f>
        <v/>
      </c>
      <c r="C37" s="70"/>
      <c r="D37" s="70"/>
      <c r="E37" s="47"/>
      <c r="F37" s="113"/>
      <c r="G37" s="102"/>
      <c r="H37" s="76"/>
      <c r="I37" s="104"/>
      <c r="J37" s="51"/>
      <c r="K37" s="110"/>
      <c r="L37" s="102"/>
      <c r="M37" s="76"/>
      <c r="N37" s="106"/>
      <c r="O37" s="51"/>
      <c r="P37" s="110"/>
      <c r="Q37" s="102"/>
      <c r="R37" s="76"/>
      <c r="S37" s="45"/>
      <c r="T37" s="131">
        <f t="shared" si="0"/>
        <v>0</v>
      </c>
      <c r="U37" s="124"/>
    </row>
    <row r="38" spans="1:22" x14ac:dyDescent="0.2">
      <c r="A38" s="136"/>
      <c r="B38" s="115" t="str">
        <f>IFERROR(IF(A38="","",VLOOKUP(A38,Legende[],2,FALSE)),"Bitte Legende nutzen!")</f>
        <v/>
      </c>
      <c r="C38" s="70"/>
      <c r="D38" s="70"/>
      <c r="E38" s="47"/>
      <c r="F38" s="113"/>
      <c r="G38" s="102"/>
      <c r="H38" s="76"/>
      <c r="I38" s="104"/>
      <c r="J38" s="51"/>
      <c r="K38" s="110"/>
      <c r="L38" s="102"/>
      <c r="M38" s="76"/>
      <c r="N38" s="106"/>
      <c r="O38" s="51"/>
      <c r="P38" s="110"/>
      <c r="Q38" s="102"/>
      <c r="R38" s="76"/>
      <c r="S38" s="45"/>
      <c r="T38" s="131">
        <f t="shared" si="0"/>
        <v>0</v>
      </c>
      <c r="U38" s="124"/>
    </row>
    <row r="39" spans="1:22" x14ac:dyDescent="0.2">
      <c r="A39" s="136"/>
      <c r="B39" s="115" t="str">
        <f>IFERROR(IF(A39="","",VLOOKUP(A39,Legende[],2,FALSE)),"Bitte Legende nutzen!")</f>
        <v/>
      </c>
      <c r="C39" s="70"/>
      <c r="D39" s="70"/>
      <c r="E39" s="47"/>
      <c r="F39" s="113"/>
      <c r="G39" s="102"/>
      <c r="H39" s="76"/>
      <c r="I39" s="104"/>
      <c r="J39" s="51"/>
      <c r="K39" s="110"/>
      <c r="L39" s="102"/>
      <c r="M39" s="76"/>
      <c r="N39" s="106"/>
      <c r="O39" s="51"/>
      <c r="P39" s="110"/>
      <c r="Q39" s="102"/>
      <c r="R39" s="76"/>
      <c r="S39" s="45"/>
      <c r="T39" s="131">
        <f t="shared" si="0"/>
        <v>0</v>
      </c>
      <c r="U39" s="124"/>
    </row>
    <row r="40" spans="1:22" x14ac:dyDescent="0.2">
      <c r="A40" s="136"/>
      <c r="B40" s="115" t="str">
        <f>IFERROR(IF(A40="","",VLOOKUP(A40,Legende[],2,FALSE)),"Bitte Legende nutzen!")</f>
        <v/>
      </c>
      <c r="C40" s="70"/>
      <c r="D40" s="70"/>
      <c r="E40" s="47"/>
      <c r="F40" s="113"/>
      <c r="G40" s="102"/>
      <c r="H40" s="76"/>
      <c r="I40" s="104"/>
      <c r="J40" s="51"/>
      <c r="K40" s="110"/>
      <c r="L40" s="102"/>
      <c r="M40" s="76"/>
      <c r="N40" s="106"/>
      <c r="O40" s="51"/>
      <c r="P40" s="110"/>
      <c r="Q40" s="102"/>
      <c r="R40" s="76"/>
      <c r="S40" s="45"/>
      <c r="T40" s="131">
        <f t="shared" si="0"/>
        <v>0</v>
      </c>
      <c r="U40" s="124"/>
    </row>
    <row r="41" spans="1:22" x14ac:dyDescent="0.2">
      <c r="A41" s="136"/>
      <c r="B41" s="115" t="str">
        <f>IFERROR(IF(A41="","",VLOOKUP(A41,Legende[],2,FALSE)),"Bitte Legende nutzen!")</f>
        <v/>
      </c>
      <c r="C41" s="70"/>
      <c r="D41" s="70"/>
      <c r="E41" s="47"/>
      <c r="F41" s="113"/>
      <c r="G41" s="102"/>
      <c r="H41" s="76"/>
      <c r="I41" s="104"/>
      <c r="J41" s="51"/>
      <c r="K41" s="110"/>
      <c r="L41" s="102"/>
      <c r="M41" s="76"/>
      <c r="N41" s="106"/>
      <c r="O41" s="51"/>
      <c r="P41" s="110"/>
      <c r="Q41" s="102"/>
      <c r="R41" s="76"/>
      <c r="S41" s="45"/>
      <c r="T41" s="131">
        <f t="shared" si="0"/>
        <v>0</v>
      </c>
      <c r="U41" s="124"/>
    </row>
    <row r="42" spans="1:22" x14ac:dyDescent="0.2">
      <c r="A42" s="136"/>
      <c r="B42" s="115" t="str">
        <f>IFERROR(IF(A42="","",VLOOKUP(A42,Legende[],2,FALSE)),"Bitte Legende nutzen!")</f>
        <v/>
      </c>
      <c r="C42" s="70"/>
      <c r="D42" s="70"/>
      <c r="E42" s="47"/>
      <c r="F42" s="113"/>
      <c r="G42" s="102"/>
      <c r="H42" s="76"/>
      <c r="I42" s="104"/>
      <c r="J42" s="51"/>
      <c r="K42" s="110"/>
      <c r="L42" s="102"/>
      <c r="M42" s="76"/>
      <c r="N42" s="106"/>
      <c r="O42" s="51"/>
      <c r="P42" s="110"/>
      <c r="Q42" s="102"/>
      <c r="R42" s="76"/>
      <c r="S42" s="45"/>
      <c r="T42" s="131">
        <f t="shared" si="0"/>
        <v>0</v>
      </c>
      <c r="U42" s="124"/>
    </row>
    <row r="43" spans="1:22" x14ac:dyDescent="0.2">
      <c r="A43" s="136"/>
      <c r="B43" s="115" t="str">
        <f>IFERROR(IF(A43="","",VLOOKUP(A43,Legende[],2,FALSE)),"Bitte Legende nutzen!")</f>
        <v/>
      </c>
      <c r="C43" s="70"/>
      <c r="D43" s="70"/>
      <c r="E43" s="47"/>
      <c r="F43" s="113"/>
      <c r="G43" s="102"/>
      <c r="H43" s="76"/>
      <c r="I43" s="104"/>
      <c r="J43" s="51"/>
      <c r="K43" s="110"/>
      <c r="L43" s="102"/>
      <c r="M43" s="76"/>
      <c r="N43" s="106"/>
      <c r="O43" s="51"/>
      <c r="P43" s="110"/>
      <c r="Q43" s="102"/>
      <c r="R43" s="76"/>
      <c r="S43" s="45"/>
      <c r="T43" s="131">
        <f t="shared" si="0"/>
        <v>0</v>
      </c>
      <c r="U43" s="124"/>
    </row>
    <row r="44" spans="1:22" x14ac:dyDescent="0.2">
      <c r="A44" s="136"/>
      <c r="B44" s="115" t="str">
        <f>IFERROR(IF(A44="","",VLOOKUP(A44,Legende[],2,FALSE)),"Bitte Legende nutzen!")</f>
        <v/>
      </c>
      <c r="C44" s="70"/>
      <c r="D44" s="70"/>
      <c r="E44" s="47"/>
      <c r="F44" s="113"/>
      <c r="G44" s="102"/>
      <c r="H44" s="76"/>
      <c r="I44" s="104"/>
      <c r="J44" s="51"/>
      <c r="K44" s="110"/>
      <c r="L44" s="102"/>
      <c r="M44" s="76"/>
      <c r="N44" s="106"/>
      <c r="O44" s="51"/>
      <c r="P44" s="110"/>
      <c r="Q44" s="102"/>
      <c r="R44" s="76"/>
      <c r="S44" s="45"/>
      <c r="T44" s="131">
        <f t="shared" si="0"/>
        <v>0</v>
      </c>
      <c r="U44" s="124"/>
    </row>
    <row r="45" spans="1:22" x14ac:dyDescent="0.2">
      <c r="A45" s="136"/>
      <c r="B45" s="115" t="str">
        <f>IFERROR(IF(A45="","",VLOOKUP(A45,Legende[],2,FALSE)),"Bitte Legende nutzen!")</f>
        <v/>
      </c>
      <c r="C45" s="70"/>
      <c r="D45" s="70"/>
      <c r="E45" s="47"/>
      <c r="F45" s="113"/>
      <c r="G45" s="102"/>
      <c r="H45" s="76"/>
      <c r="I45" s="104"/>
      <c r="J45" s="51"/>
      <c r="K45" s="110"/>
      <c r="L45" s="102"/>
      <c r="M45" s="76"/>
      <c r="N45" s="106"/>
      <c r="O45" s="51"/>
      <c r="P45" s="110"/>
      <c r="Q45" s="102"/>
      <c r="R45" s="76"/>
      <c r="S45" s="45"/>
      <c r="T45" s="131">
        <f t="shared" si="0"/>
        <v>0</v>
      </c>
      <c r="U45" s="124"/>
    </row>
    <row r="46" spans="1:22" x14ac:dyDescent="0.2">
      <c r="A46" s="136"/>
      <c r="B46" s="115" t="str">
        <f>IFERROR(IF(A46="","",VLOOKUP(A46,Legende[],2,FALSE)),"Bitte Legende nutzen!")</f>
        <v/>
      </c>
      <c r="C46" s="70"/>
      <c r="D46" s="70"/>
      <c r="E46" s="47"/>
      <c r="F46" s="113"/>
      <c r="G46" s="102"/>
      <c r="H46" s="76"/>
      <c r="I46" s="104"/>
      <c r="J46" s="51"/>
      <c r="K46" s="110"/>
      <c r="L46" s="102"/>
      <c r="M46" s="76"/>
      <c r="N46" s="106"/>
      <c r="O46" s="51"/>
      <c r="P46" s="110"/>
      <c r="Q46" s="102"/>
      <c r="R46" s="76"/>
      <c r="S46" s="45"/>
      <c r="T46" s="131">
        <f t="shared" si="0"/>
        <v>0</v>
      </c>
      <c r="U46" s="124"/>
    </row>
    <row r="47" spans="1:22" ht="15" thickBot="1" x14ac:dyDescent="0.25">
      <c r="A47" s="137"/>
      <c r="B47" s="115" t="str">
        <f>IFERROR(IF(A47="","",VLOOKUP(A47,Legende[],2,FALSE)),"Bitte Legende nutzen!")</f>
        <v/>
      </c>
      <c r="C47" s="101"/>
      <c r="D47" s="101"/>
      <c r="E47" s="62"/>
      <c r="F47" s="114"/>
      <c r="G47" s="103"/>
      <c r="H47" s="76"/>
      <c r="I47" s="105"/>
      <c r="J47" s="63"/>
      <c r="K47" s="111"/>
      <c r="L47" s="103"/>
      <c r="M47" s="76"/>
      <c r="N47" s="107"/>
      <c r="O47" s="63"/>
      <c r="P47" s="111"/>
      <c r="Q47" s="108"/>
      <c r="R47" s="76"/>
      <c r="S47" s="52"/>
      <c r="T47" s="132">
        <f t="shared" si="0"/>
        <v>0</v>
      </c>
      <c r="U47" s="125"/>
    </row>
    <row r="48" spans="1:22" ht="15.75" thickBot="1" x14ac:dyDescent="0.3">
      <c r="A48" s="64" t="s">
        <v>156</v>
      </c>
      <c r="B48" s="65"/>
      <c r="C48" s="65"/>
      <c r="D48" s="65"/>
      <c r="E48" s="66">
        <f>SUBTOTAL(109,Tabelle210[Einnahmen])</f>
        <v>115000</v>
      </c>
      <c r="F48" s="66"/>
      <c r="G48" s="67"/>
      <c r="H48" s="76"/>
      <c r="I48" s="65"/>
      <c r="J48" s="66">
        <f>SUBTOTAL(109,Tabelle210[[Einnahmen ]])</f>
        <v>0</v>
      </c>
      <c r="K48" s="66"/>
      <c r="L48" s="67"/>
      <c r="M48" s="76"/>
      <c r="N48" s="65"/>
      <c r="O48" s="66">
        <f>SUBTOTAL(109,Tabelle210[[Einnahmen  ]])</f>
        <v>0</v>
      </c>
      <c r="P48" s="66"/>
      <c r="Q48" s="67"/>
      <c r="R48" s="76"/>
      <c r="S48" s="65"/>
      <c r="T48" s="66">
        <f>SUBTOTAL(109,Tabelle210[[Einnahmen   ]])</f>
        <v>115000</v>
      </c>
      <c r="U48" s="68"/>
      <c r="V48" s="53"/>
    </row>
    <row r="49" spans="1:21" s="28" customFormat="1" ht="15" x14ac:dyDescent="0.25">
      <c r="A49" s="57"/>
      <c r="B49" s="54"/>
      <c r="C49" s="54"/>
      <c r="D49" s="54"/>
      <c r="E49" s="55"/>
      <c r="F49" s="55"/>
      <c r="G49" s="54"/>
      <c r="H49" s="54"/>
      <c r="I49" s="55"/>
      <c r="J49" s="55"/>
      <c r="K49" s="54"/>
      <c r="L49" s="54"/>
      <c r="M49" s="55"/>
      <c r="N49" s="55"/>
      <c r="O49" s="54"/>
      <c r="P49" s="54"/>
      <c r="Q49" s="55"/>
      <c r="R49" s="55"/>
      <c r="S49" s="54"/>
    </row>
    <row r="50" spans="1:21" s="28" customFormat="1" ht="15" x14ac:dyDescent="0.25">
      <c r="A50" s="57" t="s">
        <v>178</v>
      </c>
      <c r="B50" s="54"/>
      <c r="C50" s="54"/>
      <c r="D50" s="54"/>
      <c r="E50" s="55"/>
      <c r="F50" s="55"/>
      <c r="G50" s="54"/>
      <c r="H50" s="54"/>
      <c r="I50" s="55"/>
      <c r="J50" s="55"/>
      <c r="K50" s="54"/>
      <c r="L50" s="54"/>
      <c r="M50" s="55"/>
      <c r="N50" s="55"/>
      <c r="O50" s="54"/>
      <c r="P50" s="54"/>
      <c r="Q50" s="55"/>
      <c r="R50" s="55"/>
      <c r="S50" s="54"/>
    </row>
    <row r="51" spans="1:21" ht="15" x14ac:dyDescent="0.25">
      <c r="A51" s="93" t="s">
        <v>179</v>
      </c>
      <c r="B51" s="93"/>
      <c r="C51" s="93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</row>
    <row r="52" spans="1:21" ht="36" x14ac:dyDescent="0.2">
      <c r="A52" s="126" t="s">
        <v>97</v>
      </c>
      <c r="B52" s="44" t="s">
        <v>1</v>
      </c>
      <c r="C52" s="44" t="s">
        <v>6</v>
      </c>
      <c r="D52" s="44" t="s">
        <v>153</v>
      </c>
      <c r="E52" s="44" t="s">
        <v>11</v>
      </c>
      <c r="F52" s="44" t="s">
        <v>17</v>
      </c>
      <c r="G52" s="29" t="s">
        <v>7</v>
      </c>
      <c r="H52" s="77" t="s">
        <v>175</v>
      </c>
      <c r="I52" s="74" t="s">
        <v>164</v>
      </c>
      <c r="J52" s="44" t="s">
        <v>158</v>
      </c>
      <c r="K52" s="44" t="s">
        <v>160</v>
      </c>
      <c r="L52" s="29" t="s">
        <v>161</v>
      </c>
      <c r="M52" s="77" t="s">
        <v>176</v>
      </c>
      <c r="N52" s="48" t="s">
        <v>165</v>
      </c>
      <c r="O52" s="44" t="s">
        <v>159</v>
      </c>
      <c r="P52" s="30" t="s">
        <v>162</v>
      </c>
      <c r="Q52" s="31" t="s">
        <v>163</v>
      </c>
      <c r="R52" s="77" t="s">
        <v>177</v>
      </c>
      <c r="S52" s="69" t="s">
        <v>174</v>
      </c>
      <c r="T52" s="44" t="s">
        <v>172</v>
      </c>
      <c r="U52" s="122" t="s">
        <v>173</v>
      </c>
    </row>
    <row r="53" spans="1:21" ht="28.5" x14ac:dyDescent="0.2">
      <c r="A53" s="135" t="s">
        <v>190</v>
      </c>
      <c r="B53" s="115" t="str">
        <f>IFERROR(IF(A53="","",VLOOKUP(A53,Legende[],2,FALSE)),"Bitte Legende nutzen!")</f>
        <v>Löhne/Gehälter</v>
      </c>
      <c r="C53" s="147" t="s">
        <v>214</v>
      </c>
      <c r="D53" s="148" t="s">
        <v>215</v>
      </c>
      <c r="E53" s="113"/>
      <c r="F53" s="148">
        <v>40450</v>
      </c>
      <c r="G53" s="102" t="s">
        <v>205</v>
      </c>
      <c r="H53" s="75"/>
      <c r="I53" s="104"/>
      <c r="J53" s="109"/>
      <c r="K53" s="50"/>
      <c r="L53" s="102"/>
      <c r="M53" s="75"/>
      <c r="N53" s="106"/>
      <c r="O53" s="109"/>
      <c r="P53" s="50"/>
      <c r="Q53" s="102"/>
      <c r="R53" s="75"/>
      <c r="S53" s="49"/>
      <c r="T53" s="109"/>
      <c r="U53" s="127">
        <f t="shared" ref="U53:U76" si="1">ROUND(SUM(F53,K53,P53),2)</f>
        <v>40450</v>
      </c>
    </row>
    <row r="54" spans="1:21" ht="28.5" x14ac:dyDescent="0.2">
      <c r="A54" s="136" t="s">
        <v>190</v>
      </c>
      <c r="B54" s="115" t="str">
        <f>IFERROR(IF(A54="","",VLOOKUP(A54,Legende[],2,FALSE)),"Bitte Legende nutzen!")</f>
        <v>Löhne/Gehälter</v>
      </c>
      <c r="C54" s="147" t="s">
        <v>216</v>
      </c>
      <c r="D54" s="148" t="s">
        <v>217</v>
      </c>
      <c r="E54" s="113"/>
      <c r="F54" s="148">
        <v>31115</v>
      </c>
      <c r="G54" s="102" t="s">
        <v>220</v>
      </c>
      <c r="H54" s="76"/>
      <c r="I54" s="104"/>
      <c r="J54" s="110"/>
      <c r="K54" s="51"/>
      <c r="L54" s="102"/>
      <c r="M54" s="76"/>
      <c r="N54" s="106"/>
      <c r="O54" s="110"/>
      <c r="P54" s="51"/>
      <c r="Q54" s="102"/>
      <c r="R54" s="76"/>
      <c r="S54" s="45"/>
      <c r="T54" s="110"/>
      <c r="U54" s="128">
        <f t="shared" si="1"/>
        <v>31115</v>
      </c>
    </row>
    <row r="55" spans="1:21" ht="28.5" x14ac:dyDescent="0.2">
      <c r="A55" s="136" t="s">
        <v>190</v>
      </c>
      <c r="B55" s="115" t="str">
        <f>IFERROR(IF(A55="","",VLOOKUP(A55,Legende[],2,FALSE)),"Bitte Legende nutzen!")</f>
        <v>Löhne/Gehälter</v>
      </c>
      <c r="C55" s="147" t="s">
        <v>218</v>
      </c>
      <c r="D55" s="148" t="s">
        <v>219</v>
      </c>
      <c r="E55" s="113"/>
      <c r="F55" s="148">
        <v>5111</v>
      </c>
      <c r="G55" s="102" t="s">
        <v>221</v>
      </c>
      <c r="H55" s="76"/>
      <c r="I55" s="104"/>
      <c r="J55" s="110"/>
      <c r="K55" s="51"/>
      <c r="L55" s="102"/>
      <c r="M55" s="76"/>
      <c r="N55" s="106"/>
      <c r="O55" s="110"/>
      <c r="P55" s="51"/>
      <c r="Q55" s="102"/>
      <c r="R55" s="76"/>
      <c r="S55" s="45"/>
      <c r="T55" s="110"/>
      <c r="U55" s="128">
        <f t="shared" si="1"/>
        <v>5111</v>
      </c>
    </row>
    <row r="56" spans="1:21" x14ac:dyDescent="0.2">
      <c r="A56" s="136"/>
      <c r="B56" s="115" t="str">
        <f>IFERROR(IF(A56="","",VLOOKUP(A56,Legende[],2,FALSE)),"Bitte Legende nutzen!")</f>
        <v/>
      </c>
      <c r="C56" s="70"/>
      <c r="D56" s="70"/>
      <c r="E56" s="113"/>
      <c r="F56" s="47"/>
      <c r="G56" s="102"/>
      <c r="H56" s="76"/>
      <c r="I56" s="104"/>
      <c r="J56" s="110"/>
      <c r="K56" s="51"/>
      <c r="L56" s="102"/>
      <c r="M56" s="76"/>
      <c r="N56" s="106"/>
      <c r="O56" s="110"/>
      <c r="P56" s="51"/>
      <c r="Q56" s="102"/>
      <c r="R56" s="76"/>
      <c r="S56" s="45"/>
      <c r="T56" s="110"/>
      <c r="U56" s="128">
        <f t="shared" si="1"/>
        <v>0</v>
      </c>
    </row>
    <row r="57" spans="1:21" x14ac:dyDescent="0.2">
      <c r="A57" s="136"/>
      <c r="B57" s="115" t="str">
        <f>IFERROR(IF(A57="","",VLOOKUP(A57,Legende[],2,FALSE)),"Bitte Legende nutzen!")</f>
        <v/>
      </c>
      <c r="C57" s="70"/>
      <c r="D57" s="70"/>
      <c r="E57" s="113"/>
      <c r="F57" s="47"/>
      <c r="G57" s="102"/>
      <c r="H57" s="76"/>
      <c r="I57" s="104"/>
      <c r="J57" s="110"/>
      <c r="K57" s="51"/>
      <c r="L57" s="102"/>
      <c r="M57" s="76"/>
      <c r="N57" s="106"/>
      <c r="O57" s="110"/>
      <c r="P57" s="51"/>
      <c r="Q57" s="102"/>
      <c r="R57" s="76"/>
      <c r="S57" s="45"/>
      <c r="T57" s="110"/>
      <c r="U57" s="128">
        <f t="shared" si="1"/>
        <v>0</v>
      </c>
    </row>
    <row r="58" spans="1:21" x14ac:dyDescent="0.2">
      <c r="A58" s="136"/>
      <c r="B58" s="115" t="str">
        <f>IFERROR(IF(A58="","",VLOOKUP(A58,Legende[],2,FALSE)),"Bitte Legende nutzen!")</f>
        <v/>
      </c>
      <c r="C58" s="70"/>
      <c r="D58" s="70"/>
      <c r="E58" s="113"/>
      <c r="F58" s="47"/>
      <c r="G58" s="102"/>
      <c r="H58" s="76"/>
      <c r="I58" s="104"/>
      <c r="J58" s="110"/>
      <c r="K58" s="51"/>
      <c r="L58" s="102"/>
      <c r="M58" s="76"/>
      <c r="N58" s="106"/>
      <c r="O58" s="110"/>
      <c r="P58" s="51"/>
      <c r="Q58" s="102"/>
      <c r="R58" s="76"/>
      <c r="S58" s="45"/>
      <c r="T58" s="110"/>
      <c r="U58" s="128">
        <f t="shared" si="1"/>
        <v>0</v>
      </c>
    </row>
    <row r="59" spans="1:21" x14ac:dyDescent="0.2">
      <c r="A59" s="136"/>
      <c r="B59" s="115" t="str">
        <f>IFERROR(IF(A59="","",VLOOKUP(A59,Legende[],2,FALSE)),"Bitte Legende nutzen!")</f>
        <v/>
      </c>
      <c r="C59" s="70"/>
      <c r="D59" s="70"/>
      <c r="E59" s="113"/>
      <c r="F59" s="47"/>
      <c r="G59" s="102"/>
      <c r="H59" s="76"/>
      <c r="I59" s="104"/>
      <c r="J59" s="110"/>
      <c r="K59" s="51"/>
      <c r="L59" s="102"/>
      <c r="M59" s="76"/>
      <c r="N59" s="106"/>
      <c r="O59" s="110"/>
      <c r="P59" s="51"/>
      <c r="Q59" s="102"/>
      <c r="R59" s="76"/>
      <c r="S59" s="45"/>
      <c r="T59" s="110"/>
      <c r="U59" s="128">
        <f t="shared" si="1"/>
        <v>0</v>
      </c>
    </row>
    <row r="60" spans="1:21" x14ac:dyDescent="0.2">
      <c r="A60" s="136"/>
      <c r="B60" s="115" t="str">
        <f>IFERROR(IF(A60="","",VLOOKUP(A60,Legende[],2,FALSE)),"Bitte Legende nutzen!")</f>
        <v/>
      </c>
      <c r="C60" s="70"/>
      <c r="D60" s="70"/>
      <c r="E60" s="113"/>
      <c r="F60" s="47"/>
      <c r="G60" s="102"/>
      <c r="H60" s="76"/>
      <c r="I60" s="104"/>
      <c r="J60" s="110"/>
      <c r="K60" s="51"/>
      <c r="L60" s="102"/>
      <c r="M60" s="76"/>
      <c r="N60" s="106"/>
      <c r="O60" s="110"/>
      <c r="P60" s="51"/>
      <c r="Q60" s="102"/>
      <c r="R60" s="76"/>
      <c r="S60" s="45"/>
      <c r="T60" s="110"/>
      <c r="U60" s="128">
        <f t="shared" si="1"/>
        <v>0</v>
      </c>
    </row>
    <row r="61" spans="1:21" x14ac:dyDescent="0.2">
      <c r="A61" s="136"/>
      <c r="B61" s="115" t="str">
        <f>IFERROR(IF(A61="","",VLOOKUP(A61,Legende[],2,FALSE)),"Bitte Legende nutzen!")</f>
        <v/>
      </c>
      <c r="C61" s="70"/>
      <c r="D61" s="70"/>
      <c r="E61" s="113"/>
      <c r="F61" s="47"/>
      <c r="G61" s="102"/>
      <c r="H61" s="76"/>
      <c r="I61" s="104"/>
      <c r="J61" s="110"/>
      <c r="K61" s="51"/>
      <c r="L61" s="102"/>
      <c r="M61" s="76"/>
      <c r="N61" s="106"/>
      <c r="O61" s="110"/>
      <c r="P61" s="51"/>
      <c r="Q61" s="102"/>
      <c r="R61" s="76"/>
      <c r="S61" s="45"/>
      <c r="T61" s="110"/>
      <c r="U61" s="128">
        <f t="shared" si="1"/>
        <v>0</v>
      </c>
    </row>
    <row r="62" spans="1:21" x14ac:dyDescent="0.2">
      <c r="A62" s="136"/>
      <c r="B62" s="115" t="str">
        <f>IFERROR(IF(A62="","",VLOOKUP(A62,Legende[],2,FALSE)),"Bitte Legende nutzen!")</f>
        <v/>
      </c>
      <c r="C62" s="70"/>
      <c r="D62" s="70"/>
      <c r="E62" s="113"/>
      <c r="F62" s="47"/>
      <c r="G62" s="102"/>
      <c r="H62" s="76"/>
      <c r="I62" s="104"/>
      <c r="J62" s="110"/>
      <c r="K62" s="51"/>
      <c r="L62" s="102"/>
      <c r="M62" s="76"/>
      <c r="N62" s="106"/>
      <c r="O62" s="110"/>
      <c r="P62" s="51"/>
      <c r="Q62" s="102"/>
      <c r="R62" s="76"/>
      <c r="S62" s="45"/>
      <c r="T62" s="110"/>
      <c r="U62" s="128">
        <f t="shared" si="1"/>
        <v>0</v>
      </c>
    </row>
    <row r="63" spans="1:21" x14ac:dyDescent="0.2">
      <c r="A63" s="136"/>
      <c r="B63" s="115" t="str">
        <f>IFERROR(IF(A63="","",VLOOKUP(A63,Legende[],2,FALSE)),"Bitte Legende nutzen!")</f>
        <v/>
      </c>
      <c r="C63" s="70"/>
      <c r="D63" s="70"/>
      <c r="E63" s="113"/>
      <c r="F63" s="47"/>
      <c r="G63" s="102"/>
      <c r="H63" s="76"/>
      <c r="I63" s="104"/>
      <c r="J63" s="110"/>
      <c r="K63" s="51"/>
      <c r="L63" s="102"/>
      <c r="M63" s="76"/>
      <c r="N63" s="106"/>
      <c r="O63" s="110"/>
      <c r="P63" s="51"/>
      <c r="Q63" s="102"/>
      <c r="R63" s="76"/>
      <c r="S63" s="45"/>
      <c r="T63" s="110"/>
      <c r="U63" s="128">
        <f t="shared" si="1"/>
        <v>0</v>
      </c>
    </row>
    <row r="64" spans="1:21" x14ac:dyDescent="0.2">
      <c r="A64" s="136"/>
      <c r="B64" s="115" t="str">
        <f>IFERROR(IF(A64="","",VLOOKUP(A64,Legende[],2,FALSE)),"Bitte Legende nutzen!")</f>
        <v/>
      </c>
      <c r="C64" s="70"/>
      <c r="D64" s="70"/>
      <c r="E64" s="113"/>
      <c r="F64" s="47"/>
      <c r="G64" s="102"/>
      <c r="H64" s="76"/>
      <c r="I64" s="104"/>
      <c r="J64" s="110"/>
      <c r="K64" s="51"/>
      <c r="L64" s="102"/>
      <c r="M64" s="76"/>
      <c r="N64" s="106"/>
      <c r="O64" s="110"/>
      <c r="P64" s="51"/>
      <c r="Q64" s="102"/>
      <c r="R64" s="76"/>
      <c r="S64" s="45"/>
      <c r="T64" s="110"/>
      <c r="U64" s="128">
        <f t="shared" si="1"/>
        <v>0</v>
      </c>
    </row>
    <row r="65" spans="1:21" x14ac:dyDescent="0.2">
      <c r="A65" s="136"/>
      <c r="B65" s="115" t="str">
        <f>IFERROR(IF(A65="","",VLOOKUP(A65,Legende[],2,FALSE)),"Bitte Legende nutzen!")</f>
        <v/>
      </c>
      <c r="C65" s="70"/>
      <c r="D65" s="70"/>
      <c r="E65" s="113"/>
      <c r="F65" s="47"/>
      <c r="G65" s="102"/>
      <c r="H65" s="76"/>
      <c r="I65" s="104"/>
      <c r="J65" s="110"/>
      <c r="K65" s="51"/>
      <c r="L65" s="102"/>
      <c r="M65" s="76"/>
      <c r="N65" s="106"/>
      <c r="O65" s="110"/>
      <c r="P65" s="51"/>
      <c r="Q65" s="102"/>
      <c r="R65" s="76"/>
      <c r="S65" s="45"/>
      <c r="T65" s="110"/>
      <c r="U65" s="128">
        <f t="shared" si="1"/>
        <v>0</v>
      </c>
    </row>
    <row r="66" spans="1:21" x14ac:dyDescent="0.2">
      <c r="A66" s="136"/>
      <c r="B66" s="115" t="str">
        <f>IFERROR(IF(A66="","",VLOOKUP(A66,Legende[],2,FALSE)),"Bitte Legende nutzen!")</f>
        <v/>
      </c>
      <c r="C66" s="70"/>
      <c r="D66" s="70"/>
      <c r="E66" s="113"/>
      <c r="F66" s="47"/>
      <c r="G66" s="102"/>
      <c r="H66" s="76"/>
      <c r="I66" s="104"/>
      <c r="J66" s="110"/>
      <c r="K66" s="51"/>
      <c r="L66" s="102"/>
      <c r="M66" s="76"/>
      <c r="N66" s="106"/>
      <c r="O66" s="110"/>
      <c r="P66" s="51"/>
      <c r="Q66" s="102"/>
      <c r="R66" s="76"/>
      <c r="S66" s="45"/>
      <c r="T66" s="110"/>
      <c r="U66" s="128">
        <f t="shared" si="1"/>
        <v>0</v>
      </c>
    </row>
    <row r="67" spans="1:21" x14ac:dyDescent="0.2">
      <c r="A67" s="136"/>
      <c r="B67" s="115" t="str">
        <f>IFERROR(IF(A67="","",VLOOKUP(A67,Legende[],2,FALSE)),"Bitte Legende nutzen!")</f>
        <v/>
      </c>
      <c r="C67" s="70"/>
      <c r="D67" s="70"/>
      <c r="E67" s="113"/>
      <c r="F67" s="47"/>
      <c r="G67" s="102"/>
      <c r="H67" s="76"/>
      <c r="I67" s="104"/>
      <c r="J67" s="110"/>
      <c r="K67" s="51"/>
      <c r="L67" s="102"/>
      <c r="M67" s="76"/>
      <c r="N67" s="106"/>
      <c r="O67" s="110"/>
      <c r="P67" s="51"/>
      <c r="Q67" s="102"/>
      <c r="R67" s="76"/>
      <c r="S67" s="45"/>
      <c r="T67" s="110"/>
      <c r="U67" s="128">
        <f t="shared" si="1"/>
        <v>0</v>
      </c>
    </row>
    <row r="68" spans="1:21" x14ac:dyDescent="0.2">
      <c r="A68" s="136"/>
      <c r="B68" s="115" t="str">
        <f>IFERROR(IF(A68="","",VLOOKUP(A68,Legende[],2,FALSE)),"Bitte Legende nutzen!")</f>
        <v/>
      </c>
      <c r="C68" s="70"/>
      <c r="D68" s="70"/>
      <c r="E68" s="113"/>
      <c r="F68" s="47"/>
      <c r="G68" s="102"/>
      <c r="H68" s="76"/>
      <c r="I68" s="104"/>
      <c r="J68" s="110"/>
      <c r="K68" s="51"/>
      <c r="L68" s="102"/>
      <c r="M68" s="76"/>
      <c r="N68" s="106"/>
      <c r="O68" s="110"/>
      <c r="P68" s="51"/>
      <c r="Q68" s="102"/>
      <c r="R68" s="76"/>
      <c r="S68" s="45"/>
      <c r="T68" s="110"/>
      <c r="U68" s="128">
        <f t="shared" si="1"/>
        <v>0</v>
      </c>
    </row>
    <row r="69" spans="1:21" x14ac:dyDescent="0.2">
      <c r="A69" s="136"/>
      <c r="B69" s="115" t="str">
        <f>IFERROR(IF(A69="","",VLOOKUP(A69,Legende[],2,FALSE)),"Bitte Legende nutzen!")</f>
        <v/>
      </c>
      <c r="C69" s="70"/>
      <c r="D69" s="70"/>
      <c r="E69" s="113"/>
      <c r="F69" s="47"/>
      <c r="G69" s="102"/>
      <c r="H69" s="76"/>
      <c r="I69" s="104"/>
      <c r="J69" s="110"/>
      <c r="K69" s="51"/>
      <c r="L69" s="102"/>
      <c r="M69" s="76"/>
      <c r="N69" s="106"/>
      <c r="O69" s="110"/>
      <c r="P69" s="51"/>
      <c r="Q69" s="102"/>
      <c r="R69" s="76"/>
      <c r="S69" s="45"/>
      <c r="T69" s="110"/>
      <c r="U69" s="128">
        <f t="shared" si="1"/>
        <v>0</v>
      </c>
    </row>
    <row r="70" spans="1:21" x14ac:dyDescent="0.2">
      <c r="A70" s="136"/>
      <c r="B70" s="115" t="str">
        <f>IFERROR(IF(A70="","",VLOOKUP(A70,Legende[],2,FALSE)),"Bitte Legende nutzen!")</f>
        <v/>
      </c>
      <c r="C70" s="70"/>
      <c r="D70" s="70"/>
      <c r="E70" s="113"/>
      <c r="F70" s="47"/>
      <c r="G70" s="102"/>
      <c r="H70" s="76"/>
      <c r="I70" s="104"/>
      <c r="J70" s="110"/>
      <c r="K70" s="51"/>
      <c r="L70" s="102"/>
      <c r="M70" s="76"/>
      <c r="N70" s="106"/>
      <c r="O70" s="110"/>
      <c r="P70" s="51"/>
      <c r="Q70" s="102"/>
      <c r="R70" s="76"/>
      <c r="S70" s="45"/>
      <c r="T70" s="110"/>
      <c r="U70" s="128">
        <f t="shared" si="1"/>
        <v>0</v>
      </c>
    </row>
    <row r="71" spans="1:21" x14ac:dyDescent="0.2">
      <c r="A71" s="136"/>
      <c r="B71" s="115" t="str">
        <f>IFERROR(IF(A71="","",VLOOKUP(A71,Legende[],2,FALSE)),"Bitte Legende nutzen!")</f>
        <v/>
      </c>
      <c r="C71" s="70"/>
      <c r="D71" s="70"/>
      <c r="E71" s="113"/>
      <c r="F71" s="47"/>
      <c r="G71" s="102"/>
      <c r="H71" s="76"/>
      <c r="I71" s="104"/>
      <c r="J71" s="110"/>
      <c r="K71" s="51"/>
      <c r="L71" s="102"/>
      <c r="M71" s="76"/>
      <c r="N71" s="106"/>
      <c r="O71" s="110"/>
      <c r="P71" s="51"/>
      <c r="Q71" s="102"/>
      <c r="R71" s="76"/>
      <c r="S71" s="45"/>
      <c r="T71" s="110"/>
      <c r="U71" s="128">
        <f t="shared" si="1"/>
        <v>0</v>
      </c>
    </row>
    <row r="72" spans="1:21" x14ac:dyDescent="0.2">
      <c r="A72" s="136"/>
      <c r="B72" s="115" t="str">
        <f>IFERROR(IF(A72="","",VLOOKUP(A72,Legende[],2,FALSE)),"Bitte Legende nutzen!")</f>
        <v/>
      </c>
      <c r="C72" s="70"/>
      <c r="D72" s="70"/>
      <c r="E72" s="113"/>
      <c r="F72" s="47"/>
      <c r="G72" s="102"/>
      <c r="H72" s="76"/>
      <c r="I72" s="104"/>
      <c r="J72" s="110"/>
      <c r="K72" s="51"/>
      <c r="L72" s="102"/>
      <c r="M72" s="76"/>
      <c r="N72" s="106"/>
      <c r="O72" s="110"/>
      <c r="P72" s="51"/>
      <c r="Q72" s="102"/>
      <c r="R72" s="76"/>
      <c r="S72" s="45"/>
      <c r="T72" s="110"/>
      <c r="U72" s="128">
        <f t="shared" si="1"/>
        <v>0</v>
      </c>
    </row>
    <row r="73" spans="1:21" x14ac:dyDescent="0.2">
      <c r="A73" s="136"/>
      <c r="B73" s="115" t="str">
        <f>IFERROR(IF(A73="","",VLOOKUP(A73,Legende[],2,FALSE)),"Bitte Legende nutzen!")</f>
        <v/>
      </c>
      <c r="C73" s="70"/>
      <c r="D73" s="70"/>
      <c r="E73" s="113"/>
      <c r="F73" s="47"/>
      <c r="G73" s="102"/>
      <c r="H73" s="76"/>
      <c r="I73" s="104"/>
      <c r="J73" s="110"/>
      <c r="K73" s="51"/>
      <c r="L73" s="102"/>
      <c r="M73" s="76"/>
      <c r="N73" s="106"/>
      <c r="O73" s="110"/>
      <c r="P73" s="51"/>
      <c r="Q73" s="102"/>
      <c r="R73" s="76"/>
      <c r="S73" s="45"/>
      <c r="T73" s="110"/>
      <c r="U73" s="128">
        <f t="shared" si="1"/>
        <v>0</v>
      </c>
    </row>
    <row r="74" spans="1:21" x14ac:dyDescent="0.2">
      <c r="A74" s="136"/>
      <c r="B74" s="115" t="str">
        <f>IFERROR(IF(A74="","",VLOOKUP(A74,Legende[],2,FALSE)),"Bitte Legende nutzen!")</f>
        <v/>
      </c>
      <c r="C74" s="70"/>
      <c r="D74" s="70"/>
      <c r="E74" s="113"/>
      <c r="F74" s="47"/>
      <c r="G74" s="102"/>
      <c r="H74" s="76"/>
      <c r="I74" s="104"/>
      <c r="J74" s="110"/>
      <c r="K74" s="51"/>
      <c r="L74" s="102"/>
      <c r="M74" s="76"/>
      <c r="N74" s="106"/>
      <c r="O74" s="110"/>
      <c r="P74" s="51"/>
      <c r="Q74" s="102"/>
      <c r="R74" s="76"/>
      <c r="S74" s="45"/>
      <c r="T74" s="110"/>
      <c r="U74" s="128">
        <f t="shared" si="1"/>
        <v>0</v>
      </c>
    </row>
    <row r="75" spans="1:21" x14ac:dyDescent="0.2">
      <c r="A75" s="136"/>
      <c r="B75" s="115" t="str">
        <f>IFERROR(IF(A75="","",VLOOKUP(A75,Legende[],2,FALSE)),"Bitte Legende nutzen!")</f>
        <v/>
      </c>
      <c r="C75" s="70"/>
      <c r="D75" s="70"/>
      <c r="E75" s="113"/>
      <c r="F75" s="47"/>
      <c r="G75" s="102"/>
      <c r="H75" s="76"/>
      <c r="I75" s="104"/>
      <c r="J75" s="110"/>
      <c r="K75" s="51"/>
      <c r="L75" s="102"/>
      <c r="M75" s="76"/>
      <c r="N75" s="106"/>
      <c r="O75" s="110"/>
      <c r="P75" s="51"/>
      <c r="Q75" s="102"/>
      <c r="R75" s="76"/>
      <c r="S75" s="45"/>
      <c r="T75" s="110"/>
      <c r="U75" s="128">
        <f t="shared" si="1"/>
        <v>0</v>
      </c>
    </row>
    <row r="76" spans="1:21" ht="15" thickBot="1" x14ac:dyDescent="0.25">
      <c r="A76" s="137"/>
      <c r="B76" s="115" t="str">
        <f>IFERROR(IF(A76="","",VLOOKUP(A76,Legende[],2,FALSE)),"Bitte Legende nutzen!")</f>
        <v/>
      </c>
      <c r="C76" s="101"/>
      <c r="D76" s="101"/>
      <c r="E76" s="114"/>
      <c r="F76" s="62"/>
      <c r="G76" s="103"/>
      <c r="H76" s="76"/>
      <c r="I76" s="105"/>
      <c r="J76" s="111"/>
      <c r="K76" s="63"/>
      <c r="L76" s="103"/>
      <c r="M76" s="76"/>
      <c r="N76" s="107"/>
      <c r="O76" s="111"/>
      <c r="P76" s="63"/>
      <c r="Q76" s="108"/>
      <c r="R76" s="76"/>
      <c r="S76" s="52"/>
      <c r="T76" s="111"/>
      <c r="U76" s="129">
        <f t="shared" si="1"/>
        <v>0</v>
      </c>
    </row>
    <row r="77" spans="1:21" ht="15.75" thickBot="1" x14ac:dyDescent="0.3">
      <c r="A77" s="64" t="s">
        <v>156</v>
      </c>
      <c r="B77" s="65"/>
      <c r="C77" s="65"/>
      <c r="D77" s="65"/>
      <c r="E77" s="66"/>
      <c r="F77" s="66">
        <f>SUBTOTAL(109,Tabelle2511[Ausgaben])</f>
        <v>76676</v>
      </c>
      <c r="G77" s="67"/>
      <c r="H77" s="76"/>
      <c r="I77" s="65"/>
      <c r="J77" s="66"/>
      <c r="K77" s="66">
        <f>SUBTOTAL(109,Tabelle2511[[Ausgaben ]])</f>
        <v>0</v>
      </c>
      <c r="L77" s="67"/>
      <c r="M77" s="76"/>
      <c r="N77" s="65"/>
      <c r="O77" s="66"/>
      <c r="P77" s="66">
        <f>SUBTOTAL(109,Tabelle2511[[Ausgaben  ]])</f>
        <v>0</v>
      </c>
      <c r="Q77" s="67"/>
      <c r="R77" s="76"/>
      <c r="S77" s="65"/>
      <c r="T77" s="66"/>
      <c r="U77" s="68">
        <f>SUBTOTAL(109,Tabelle2511[[Ausgaben   ]])</f>
        <v>76676</v>
      </c>
    </row>
    <row r="78" spans="1:21" x14ac:dyDescent="0.2">
      <c r="A78" s="28"/>
    </row>
    <row r="79" spans="1:21" s="28" customFormat="1" ht="15" x14ac:dyDescent="0.25">
      <c r="A79" s="57" t="s">
        <v>181</v>
      </c>
      <c r="B79" s="54"/>
      <c r="C79" s="54"/>
      <c r="D79" s="54"/>
      <c r="E79" s="55"/>
      <c r="F79" s="55"/>
      <c r="G79" s="54"/>
      <c r="H79" s="54"/>
      <c r="I79" s="55"/>
      <c r="J79" s="55"/>
      <c r="K79" s="54"/>
      <c r="L79" s="54"/>
      <c r="M79" s="55"/>
      <c r="N79" s="55"/>
      <c r="O79" s="54"/>
      <c r="P79" s="54"/>
      <c r="Q79" s="55"/>
      <c r="R79" s="55"/>
      <c r="S79" s="54"/>
    </row>
    <row r="80" spans="1:21" ht="15" x14ac:dyDescent="0.25">
      <c r="A80" s="93" t="s">
        <v>182</v>
      </c>
      <c r="B80" s="93"/>
      <c r="C80" s="93"/>
      <c r="D80" s="90"/>
      <c r="E80" s="90"/>
      <c r="F80" s="90"/>
      <c r="G80" s="90"/>
      <c r="H80" s="90"/>
      <c r="I80" s="90"/>
      <c r="J80" s="90"/>
      <c r="K80" s="90"/>
      <c r="L80" s="90"/>
      <c r="M80" s="90"/>
      <c r="N80" s="90"/>
      <c r="O80" s="90"/>
      <c r="P80" s="90"/>
      <c r="Q80" s="90"/>
      <c r="R80" s="90"/>
    </row>
    <row r="81" spans="1:21" ht="36" x14ac:dyDescent="0.2">
      <c r="A81" s="126" t="s">
        <v>97</v>
      </c>
      <c r="B81" s="44" t="s">
        <v>1</v>
      </c>
      <c r="C81" s="44" t="s">
        <v>6</v>
      </c>
      <c r="D81" s="44" t="s">
        <v>153</v>
      </c>
      <c r="E81" s="44" t="s">
        <v>11</v>
      </c>
      <c r="F81" s="44" t="s">
        <v>17</v>
      </c>
      <c r="G81" s="29" t="s">
        <v>7</v>
      </c>
      <c r="H81" s="77" t="s">
        <v>175</v>
      </c>
      <c r="I81" s="74" t="s">
        <v>164</v>
      </c>
      <c r="J81" s="44" t="s">
        <v>158</v>
      </c>
      <c r="K81" s="44" t="s">
        <v>160</v>
      </c>
      <c r="L81" s="29" t="s">
        <v>161</v>
      </c>
      <c r="M81" s="77" t="s">
        <v>176</v>
      </c>
      <c r="N81" s="48" t="s">
        <v>165</v>
      </c>
      <c r="O81" s="44" t="s">
        <v>159</v>
      </c>
      <c r="P81" s="30" t="s">
        <v>162</v>
      </c>
      <c r="Q81" s="31" t="s">
        <v>163</v>
      </c>
      <c r="R81" s="77" t="s">
        <v>177</v>
      </c>
      <c r="S81" s="69" t="s">
        <v>174</v>
      </c>
      <c r="T81" s="44" t="s">
        <v>172</v>
      </c>
      <c r="U81" s="122" t="s">
        <v>173</v>
      </c>
    </row>
    <row r="82" spans="1:21" ht="28.5" x14ac:dyDescent="0.2">
      <c r="A82" s="135" t="s">
        <v>191</v>
      </c>
      <c r="B82" s="115" t="str">
        <f>IFERROR(IF(A82="","",VLOOKUP(A82,Legende[],2,FALSE)),"Bitte Legende nutzen!")</f>
        <v>Honorare</v>
      </c>
      <c r="C82" s="147" t="s">
        <v>222</v>
      </c>
      <c r="D82" s="148" t="s">
        <v>223</v>
      </c>
      <c r="E82" s="114"/>
      <c r="F82" s="148">
        <v>6200</v>
      </c>
      <c r="G82" s="108" t="s">
        <v>224</v>
      </c>
      <c r="H82" s="75"/>
      <c r="I82" s="104"/>
      <c r="J82" s="109"/>
      <c r="K82" s="50"/>
      <c r="L82" s="102"/>
      <c r="M82" s="75"/>
      <c r="N82" s="106"/>
      <c r="O82" s="109"/>
      <c r="P82" s="50"/>
      <c r="Q82" s="102"/>
      <c r="R82" s="75"/>
      <c r="S82" s="49"/>
      <c r="T82" s="109"/>
      <c r="U82" s="127">
        <f t="shared" ref="U82:U105" si="2">ROUND(SUM(F82,K82,P82),2)</f>
        <v>6200</v>
      </c>
    </row>
    <row r="83" spans="1:21" ht="28.5" x14ac:dyDescent="0.2">
      <c r="A83" s="136" t="s">
        <v>191</v>
      </c>
      <c r="B83" s="115" t="str">
        <f>IFERROR(IF(A83="","",VLOOKUP(A83,Legende[],2,FALSE)),"Bitte Legende nutzen!")</f>
        <v>Honorare</v>
      </c>
      <c r="C83" s="147" t="s">
        <v>225</v>
      </c>
      <c r="D83" s="148" t="s">
        <v>226</v>
      </c>
      <c r="E83" s="114"/>
      <c r="F83" s="148">
        <v>2700</v>
      </c>
      <c r="G83" s="108" t="s">
        <v>227</v>
      </c>
      <c r="H83" s="76"/>
      <c r="I83" s="104"/>
      <c r="J83" s="110"/>
      <c r="K83" s="51"/>
      <c r="L83" s="102"/>
      <c r="M83" s="76"/>
      <c r="N83" s="106"/>
      <c r="O83" s="110"/>
      <c r="P83" s="51"/>
      <c r="Q83" s="102"/>
      <c r="R83" s="76"/>
      <c r="S83" s="45"/>
      <c r="T83" s="110"/>
      <c r="U83" s="128">
        <f t="shared" si="2"/>
        <v>2700</v>
      </c>
    </row>
    <row r="84" spans="1:21" x14ac:dyDescent="0.2">
      <c r="A84" s="136" t="s">
        <v>191</v>
      </c>
      <c r="B84" s="115" t="str">
        <f>IFERROR(IF(A84="","",VLOOKUP(A84,Legende[],2,FALSE)),"Bitte Legende nutzen!")</f>
        <v>Honorare</v>
      </c>
      <c r="C84" s="147" t="s">
        <v>228</v>
      </c>
      <c r="D84" s="148" t="s">
        <v>229</v>
      </c>
      <c r="E84" s="114"/>
      <c r="F84" s="148">
        <v>4000</v>
      </c>
      <c r="G84" s="108" t="s">
        <v>230</v>
      </c>
      <c r="H84" s="76"/>
      <c r="I84" s="104"/>
      <c r="J84" s="110"/>
      <c r="K84" s="51"/>
      <c r="L84" s="102"/>
      <c r="M84" s="76"/>
      <c r="N84" s="106"/>
      <c r="O84" s="110"/>
      <c r="P84" s="51"/>
      <c r="Q84" s="102"/>
      <c r="R84" s="76"/>
      <c r="S84" s="45"/>
      <c r="T84" s="110"/>
      <c r="U84" s="128">
        <f t="shared" si="2"/>
        <v>4000</v>
      </c>
    </row>
    <row r="85" spans="1:21" ht="28.5" x14ac:dyDescent="0.2">
      <c r="A85" s="136" t="s">
        <v>191</v>
      </c>
      <c r="B85" s="115" t="str">
        <f>IFERROR(IF(A85="","",VLOOKUP(A85,Legende[],2,FALSE)),"Bitte Legende nutzen!")</f>
        <v>Honorare</v>
      </c>
      <c r="C85" s="147" t="s">
        <v>231</v>
      </c>
      <c r="D85" s="148" t="s">
        <v>232</v>
      </c>
      <c r="E85" s="114"/>
      <c r="F85" s="148">
        <v>5000</v>
      </c>
      <c r="G85" s="102"/>
      <c r="H85" s="76"/>
      <c r="I85" s="104"/>
      <c r="J85" s="110"/>
      <c r="K85" s="51"/>
      <c r="L85" s="102"/>
      <c r="M85" s="76"/>
      <c r="N85" s="106"/>
      <c r="O85" s="110"/>
      <c r="P85" s="51"/>
      <c r="Q85" s="102"/>
      <c r="R85" s="76"/>
      <c r="S85" s="45"/>
      <c r="T85" s="110"/>
      <c r="U85" s="128">
        <f t="shared" si="2"/>
        <v>5000</v>
      </c>
    </row>
    <row r="86" spans="1:21" ht="28.5" x14ac:dyDescent="0.2">
      <c r="A86" s="136" t="s">
        <v>191</v>
      </c>
      <c r="B86" s="115" t="str">
        <f>IFERROR(IF(A86="","",VLOOKUP(A86,Legende[],2,FALSE)),"Bitte Legende nutzen!")</f>
        <v>Honorare</v>
      </c>
      <c r="C86" s="147" t="s">
        <v>233</v>
      </c>
      <c r="D86" s="148" t="s">
        <v>234</v>
      </c>
      <c r="E86" s="114"/>
      <c r="F86" s="148">
        <v>200</v>
      </c>
      <c r="G86" s="157" t="s">
        <v>235</v>
      </c>
      <c r="H86" s="76"/>
      <c r="I86" s="104"/>
      <c r="J86" s="110"/>
      <c r="K86" s="51"/>
      <c r="L86" s="102"/>
      <c r="M86" s="76"/>
      <c r="N86" s="106"/>
      <c r="O86" s="110"/>
      <c r="P86" s="51"/>
      <c r="Q86" s="102"/>
      <c r="R86" s="76"/>
      <c r="S86" s="45"/>
      <c r="T86" s="110"/>
      <c r="U86" s="128">
        <f t="shared" si="2"/>
        <v>200</v>
      </c>
    </row>
    <row r="87" spans="1:21" x14ac:dyDescent="0.2">
      <c r="A87" s="136" t="s">
        <v>192</v>
      </c>
      <c r="B87" s="115" t="str">
        <f>IFERROR(IF(A87="","",VLOOKUP(A87,Legende[],2,FALSE)),"Bitte Legende nutzen!")</f>
        <v>KSK</v>
      </c>
      <c r="C87" s="147"/>
      <c r="D87" s="148" t="s">
        <v>236</v>
      </c>
      <c r="E87" s="114"/>
      <c r="F87" s="148">
        <v>310</v>
      </c>
      <c r="G87" s="102"/>
      <c r="H87" s="76"/>
      <c r="I87" s="104"/>
      <c r="J87" s="110"/>
      <c r="K87" s="51"/>
      <c r="L87" s="102"/>
      <c r="M87" s="76"/>
      <c r="N87" s="106"/>
      <c r="O87" s="110"/>
      <c r="P87" s="51"/>
      <c r="Q87" s="102"/>
      <c r="R87" s="76"/>
      <c r="S87" s="45"/>
      <c r="T87" s="110"/>
      <c r="U87" s="128">
        <f t="shared" si="2"/>
        <v>310</v>
      </c>
    </row>
    <row r="88" spans="1:21" x14ac:dyDescent="0.2">
      <c r="A88" s="136" t="s">
        <v>192</v>
      </c>
      <c r="B88" s="115" t="str">
        <f>IFERROR(IF(A88="","",VLOOKUP(A88,Legende[],2,FALSE)),"Bitte Legende nutzen!")</f>
        <v>KSK</v>
      </c>
      <c r="C88" s="147"/>
      <c r="D88" s="148" t="s">
        <v>237</v>
      </c>
      <c r="E88" s="114"/>
      <c r="F88" s="148">
        <v>135</v>
      </c>
      <c r="G88" s="102"/>
      <c r="H88" s="76"/>
      <c r="I88" s="104"/>
      <c r="J88" s="110"/>
      <c r="K88" s="51"/>
      <c r="L88" s="102"/>
      <c r="M88" s="76"/>
      <c r="N88" s="106"/>
      <c r="O88" s="110"/>
      <c r="P88" s="51"/>
      <c r="Q88" s="102"/>
      <c r="R88" s="76"/>
      <c r="S88" s="45"/>
      <c r="T88" s="110"/>
      <c r="U88" s="128">
        <f t="shared" si="2"/>
        <v>135</v>
      </c>
    </row>
    <row r="89" spans="1:21" x14ac:dyDescent="0.2">
      <c r="A89" s="136" t="s">
        <v>192</v>
      </c>
      <c r="B89" s="115" t="str">
        <f>IFERROR(IF(A89="","",VLOOKUP(A89,Legende[],2,FALSE)),"Bitte Legende nutzen!")</f>
        <v>KSK</v>
      </c>
      <c r="C89" s="147"/>
      <c r="D89" s="148" t="s">
        <v>238</v>
      </c>
      <c r="E89" s="114"/>
      <c r="F89" s="148">
        <v>200</v>
      </c>
      <c r="G89" s="157"/>
      <c r="H89" s="76"/>
      <c r="I89" s="104"/>
      <c r="J89" s="110"/>
      <c r="K89" s="51"/>
      <c r="L89" s="102"/>
      <c r="M89" s="76"/>
      <c r="N89" s="106"/>
      <c r="O89" s="110"/>
      <c r="P89" s="51"/>
      <c r="Q89" s="102"/>
      <c r="R89" s="76"/>
      <c r="S89" s="45"/>
      <c r="T89" s="110"/>
      <c r="U89" s="128">
        <f t="shared" si="2"/>
        <v>200</v>
      </c>
    </row>
    <row r="90" spans="1:21" x14ac:dyDescent="0.2">
      <c r="A90" s="136" t="s">
        <v>193</v>
      </c>
      <c r="B90" s="115" t="str">
        <f>IFERROR(IF(A90="","",VLOOKUP(A90,Legende[],2,FALSE)),"Bitte Legende nutzen!")</f>
        <v>Reisekosten/Tagegeld</v>
      </c>
      <c r="C90" s="147" t="s">
        <v>239</v>
      </c>
      <c r="D90" s="148" t="s">
        <v>240</v>
      </c>
      <c r="E90" s="114"/>
      <c r="F90" s="148">
        <v>14</v>
      </c>
      <c r="G90" s="108"/>
      <c r="H90" s="76"/>
      <c r="I90" s="104"/>
      <c r="J90" s="110"/>
      <c r="K90" s="51"/>
      <c r="L90" s="102"/>
      <c r="M90" s="76"/>
      <c r="N90" s="106"/>
      <c r="O90" s="110"/>
      <c r="P90" s="51"/>
      <c r="Q90" s="102"/>
      <c r="R90" s="76"/>
      <c r="S90" s="45"/>
      <c r="T90" s="110"/>
      <c r="U90" s="128">
        <f t="shared" si="2"/>
        <v>14</v>
      </c>
    </row>
    <row r="91" spans="1:21" ht="57" x14ac:dyDescent="0.2">
      <c r="A91" s="136" t="s">
        <v>193</v>
      </c>
      <c r="B91" s="115" t="str">
        <f>IFERROR(IF(A91="","",VLOOKUP(A91,Legende[],2,FALSE)),"Bitte Legende nutzen!")</f>
        <v>Reisekosten/Tagegeld</v>
      </c>
      <c r="C91" s="147" t="s">
        <v>241</v>
      </c>
      <c r="D91" s="148" t="s">
        <v>242</v>
      </c>
      <c r="E91" s="114"/>
      <c r="F91" s="148">
        <v>434</v>
      </c>
      <c r="G91" s="102" t="s">
        <v>243</v>
      </c>
      <c r="H91" s="76"/>
      <c r="I91" s="104"/>
      <c r="J91" s="110"/>
      <c r="K91" s="51"/>
      <c r="L91" s="102"/>
      <c r="M91" s="76"/>
      <c r="N91" s="106"/>
      <c r="O91" s="110"/>
      <c r="P91" s="51"/>
      <c r="Q91" s="102"/>
      <c r="R91" s="76"/>
      <c r="S91" s="45"/>
      <c r="T91" s="110"/>
      <c r="U91" s="128">
        <f t="shared" si="2"/>
        <v>434</v>
      </c>
    </row>
    <row r="92" spans="1:21" ht="28.5" x14ac:dyDescent="0.2">
      <c r="A92" s="136" t="s">
        <v>193</v>
      </c>
      <c r="B92" s="115" t="str">
        <f>IFERROR(IF(A92="","",VLOOKUP(A92,Legende[],2,FALSE)),"Bitte Legende nutzen!")</f>
        <v>Reisekosten/Tagegeld</v>
      </c>
      <c r="C92" s="147" t="s">
        <v>244</v>
      </c>
      <c r="D92" s="148" t="s">
        <v>245</v>
      </c>
      <c r="E92" s="114"/>
      <c r="F92" s="148">
        <v>60</v>
      </c>
      <c r="G92" s="157" t="s">
        <v>246</v>
      </c>
      <c r="H92" s="76"/>
      <c r="I92" s="104"/>
      <c r="J92" s="110"/>
      <c r="K92" s="51"/>
      <c r="L92" s="102"/>
      <c r="M92" s="76"/>
      <c r="N92" s="106"/>
      <c r="O92" s="110"/>
      <c r="P92" s="51"/>
      <c r="Q92" s="102"/>
      <c r="R92" s="76"/>
      <c r="S92" s="45"/>
      <c r="T92" s="110"/>
      <c r="U92" s="128">
        <f t="shared" si="2"/>
        <v>60</v>
      </c>
    </row>
    <row r="93" spans="1:21" ht="42.75" x14ac:dyDescent="0.2">
      <c r="A93" s="136" t="s">
        <v>193</v>
      </c>
      <c r="B93" s="115" t="str">
        <f>IFERROR(IF(A93="","",VLOOKUP(A93,Legende[],2,FALSE)),"Bitte Legende nutzen!")</f>
        <v>Reisekosten/Tagegeld</v>
      </c>
      <c r="C93" s="147" t="s">
        <v>244</v>
      </c>
      <c r="D93" s="148" t="s">
        <v>247</v>
      </c>
      <c r="E93" s="114"/>
      <c r="F93" s="148">
        <v>260</v>
      </c>
      <c r="G93" s="108" t="s">
        <v>248</v>
      </c>
      <c r="H93" s="76"/>
      <c r="I93" s="104"/>
      <c r="J93" s="110"/>
      <c r="K93" s="51"/>
      <c r="L93" s="102"/>
      <c r="M93" s="76"/>
      <c r="N93" s="106"/>
      <c r="O93" s="110"/>
      <c r="P93" s="51"/>
      <c r="Q93" s="102"/>
      <c r="R93" s="76"/>
      <c r="S93" s="45"/>
      <c r="T93" s="110"/>
      <c r="U93" s="128">
        <f t="shared" si="2"/>
        <v>260</v>
      </c>
    </row>
    <row r="94" spans="1:21" x14ac:dyDescent="0.2">
      <c r="A94" s="136" t="s">
        <v>193</v>
      </c>
      <c r="B94" s="115" t="str">
        <f>IFERROR(IF(A94="","",VLOOKUP(A94,Legende[],2,FALSE)),"Bitte Legende nutzen!")</f>
        <v>Reisekosten/Tagegeld</v>
      </c>
      <c r="C94" s="147" t="s">
        <v>249</v>
      </c>
      <c r="D94" s="148" t="s">
        <v>250</v>
      </c>
      <c r="E94" s="114"/>
      <c r="F94" s="148">
        <v>420</v>
      </c>
      <c r="G94" s="108" t="s">
        <v>251</v>
      </c>
      <c r="H94" s="76"/>
      <c r="I94" s="104"/>
      <c r="J94" s="110"/>
      <c r="K94" s="51"/>
      <c r="L94" s="102"/>
      <c r="M94" s="76"/>
      <c r="N94" s="106"/>
      <c r="O94" s="110"/>
      <c r="P94" s="51"/>
      <c r="Q94" s="102"/>
      <c r="R94" s="76"/>
      <c r="S94" s="45"/>
      <c r="T94" s="110"/>
      <c r="U94" s="128">
        <f t="shared" si="2"/>
        <v>420</v>
      </c>
    </row>
    <row r="95" spans="1:21" ht="42.75" x14ac:dyDescent="0.2">
      <c r="A95" s="136" t="s">
        <v>194</v>
      </c>
      <c r="B95" s="115" t="str">
        <f>IFERROR(IF(A95="","",VLOOKUP(A95,Legende[],2,FALSE)),"Bitte Legende nutzen!")</f>
        <v>Miete</v>
      </c>
      <c r="C95" s="147" t="s">
        <v>252</v>
      </c>
      <c r="D95" s="148" t="s">
        <v>253</v>
      </c>
      <c r="E95" s="114"/>
      <c r="F95" s="148">
        <v>100</v>
      </c>
      <c r="G95" s="108" t="s">
        <v>254</v>
      </c>
      <c r="H95" s="76"/>
      <c r="I95" s="104"/>
      <c r="J95" s="110"/>
      <c r="K95" s="51"/>
      <c r="L95" s="102"/>
      <c r="M95" s="76"/>
      <c r="N95" s="106"/>
      <c r="O95" s="110"/>
      <c r="P95" s="51"/>
      <c r="Q95" s="102"/>
      <c r="R95" s="76"/>
      <c r="S95" s="45"/>
      <c r="T95" s="110"/>
      <c r="U95" s="128">
        <f t="shared" si="2"/>
        <v>100</v>
      </c>
    </row>
    <row r="96" spans="1:21" x14ac:dyDescent="0.2">
      <c r="A96" s="136" t="s">
        <v>194</v>
      </c>
      <c r="B96" s="115" t="str">
        <f>IFERROR(IF(A96="","",VLOOKUP(A96,Legende[],2,FALSE)),"Bitte Legende nutzen!")</f>
        <v>Miete</v>
      </c>
      <c r="C96" s="147" t="s">
        <v>255</v>
      </c>
      <c r="D96" s="148" t="s">
        <v>256</v>
      </c>
      <c r="E96" s="114"/>
      <c r="F96" s="148">
        <v>8041</v>
      </c>
      <c r="G96" s="108"/>
      <c r="H96" s="76"/>
      <c r="I96" s="104"/>
      <c r="J96" s="110"/>
      <c r="K96" s="51"/>
      <c r="L96" s="102"/>
      <c r="M96" s="76"/>
      <c r="N96" s="106"/>
      <c r="O96" s="110"/>
      <c r="P96" s="51"/>
      <c r="Q96" s="102"/>
      <c r="R96" s="76"/>
      <c r="S96" s="45"/>
      <c r="T96" s="110"/>
      <c r="U96" s="128">
        <f t="shared" si="2"/>
        <v>8041</v>
      </c>
    </row>
    <row r="97" spans="1:21" x14ac:dyDescent="0.2">
      <c r="A97" s="136" t="s">
        <v>195</v>
      </c>
      <c r="B97" s="115" t="str">
        <f>IFERROR(IF(A97="","",VLOOKUP(A97,Legende[],2,FALSE)),"Bitte Legende nutzen!")</f>
        <v>Büromaterial-/Ausstattungskosten</v>
      </c>
      <c r="C97" s="147" t="s">
        <v>257</v>
      </c>
      <c r="D97" s="148"/>
      <c r="E97" s="114"/>
      <c r="F97" s="148">
        <v>150</v>
      </c>
      <c r="G97" s="108"/>
      <c r="H97" s="76"/>
      <c r="I97" s="104"/>
      <c r="J97" s="110"/>
      <c r="K97" s="51"/>
      <c r="L97" s="102"/>
      <c r="M97" s="76"/>
      <c r="N97" s="106"/>
      <c r="O97" s="110"/>
      <c r="P97" s="51"/>
      <c r="Q97" s="102"/>
      <c r="R97" s="76"/>
      <c r="S97" s="45"/>
      <c r="T97" s="110"/>
      <c r="U97" s="128">
        <f t="shared" si="2"/>
        <v>150</v>
      </c>
    </row>
    <row r="98" spans="1:21" x14ac:dyDescent="0.2">
      <c r="A98" s="136" t="s">
        <v>195</v>
      </c>
      <c r="B98" s="115" t="str">
        <f>IFERROR(IF(A98="","",VLOOKUP(A98,Legende[],2,FALSE)),"Bitte Legende nutzen!")</f>
        <v>Büromaterial-/Ausstattungskosten</v>
      </c>
      <c r="C98" s="147" t="s">
        <v>258</v>
      </c>
      <c r="D98" s="148"/>
      <c r="E98" s="114"/>
      <c r="F98" s="148">
        <v>700</v>
      </c>
      <c r="G98" s="108"/>
      <c r="H98" s="76"/>
      <c r="I98" s="104"/>
      <c r="J98" s="110"/>
      <c r="K98" s="51"/>
      <c r="L98" s="102"/>
      <c r="M98" s="76"/>
      <c r="N98" s="106"/>
      <c r="O98" s="110"/>
      <c r="P98" s="51"/>
      <c r="Q98" s="102"/>
      <c r="R98" s="76"/>
      <c r="S98" s="45"/>
      <c r="T98" s="110"/>
      <c r="U98" s="128">
        <f t="shared" si="2"/>
        <v>700</v>
      </c>
    </row>
    <row r="99" spans="1:21" ht="42.75" x14ac:dyDescent="0.2">
      <c r="A99" s="136" t="s">
        <v>195</v>
      </c>
      <c r="B99" s="115" t="str">
        <f>IFERROR(IF(A99="","",VLOOKUP(A99,Legende[],2,FALSE)),"Bitte Legende nutzen!")</f>
        <v>Büromaterial-/Ausstattungskosten</v>
      </c>
      <c r="C99" s="147" t="s">
        <v>259</v>
      </c>
      <c r="D99" s="148" t="s">
        <v>260</v>
      </c>
      <c r="E99" s="114"/>
      <c r="F99" s="148">
        <v>5000</v>
      </c>
      <c r="G99" s="102"/>
      <c r="H99" s="76"/>
      <c r="I99" s="104"/>
      <c r="J99" s="110"/>
      <c r="K99" s="51"/>
      <c r="L99" s="102"/>
      <c r="M99" s="76"/>
      <c r="N99" s="106"/>
      <c r="O99" s="110"/>
      <c r="P99" s="51"/>
      <c r="Q99" s="102"/>
      <c r="R99" s="76"/>
      <c r="S99" s="45"/>
      <c r="T99" s="110"/>
      <c r="U99" s="128">
        <f t="shared" si="2"/>
        <v>5000</v>
      </c>
    </row>
    <row r="100" spans="1:21" ht="42.75" x14ac:dyDescent="0.2">
      <c r="A100" s="136" t="s">
        <v>196</v>
      </c>
      <c r="B100" s="115" t="str">
        <f>IFERROR(IF(A100="","",VLOOKUP(A100,Legende[],2,FALSE)),"Bitte Legende nutzen!")</f>
        <v>Portokosten/Telefon/Internet</v>
      </c>
      <c r="C100" s="147" t="s">
        <v>261</v>
      </c>
      <c r="D100" s="148" t="s">
        <v>262</v>
      </c>
      <c r="E100" s="114"/>
      <c r="F100" s="148">
        <v>200</v>
      </c>
      <c r="G100" s="157" t="s">
        <v>263</v>
      </c>
      <c r="H100" s="76"/>
      <c r="I100" s="104"/>
      <c r="J100" s="110"/>
      <c r="K100" s="51"/>
      <c r="L100" s="102"/>
      <c r="M100" s="76"/>
      <c r="N100" s="106"/>
      <c r="O100" s="110"/>
      <c r="P100" s="51"/>
      <c r="Q100" s="102"/>
      <c r="R100" s="76"/>
      <c r="S100" s="45"/>
      <c r="T100" s="110"/>
      <c r="U100" s="128">
        <f t="shared" si="2"/>
        <v>200</v>
      </c>
    </row>
    <row r="101" spans="1:21" x14ac:dyDescent="0.2">
      <c r="A101" s="136" t="s">
        <v>197</v>
      </c>
      <c r="B101" s="115" t="str">
        <f>IFERROR(IF(A101="","",VLOOKUP(A101,Legende[],2,FALSE)),"Bitte Legende nutzen!")</f>
        <v>Werbung/Marketing/Öffentlichkeitsarbeit</v>
      </c>
      <c r="C101" s="147" t="s">
        <v>264</v>
      </c>
      <c r="D101" s="148" t="s">
        <v>265</v>
      </c>
      <c r="E101" s="114"/>
      <c r="F101" s="148">
        <v>200</v>
      </c>
      <c r="G101" s="108"/>
      <c r="H101" s="76"/>
      <c r="I101" s="104"/>
      <c r="J101" s="110"/>
      <c r="K101" s="51"/>
      <c r="L101" s="102"/>
      <c r="M101" s="76"/>
      <c r="N101" s="106"/>
      <c r="O101" s="110"/>
      <c r="P101" s="51"/>
      <c r="Q101" s="102"/>
      <c r="R101" s="76"/>
      <c r="S101" s="45"/>
      <c r="T101" s="110"/>
      <c r="U101" s="128">
        <f t="shared" si="2"/>
        <v>200</v>
      </c>
    </row>
    <row r="102" spans="1:21" x14ac:dyDescent="0.2">
      <c r="A102" s="136" t="s">
        <v>197</v>
      </c>
      <c r="B102" s="115" t="str">
        <f>IFERROR(IF(A102="","",VLOOKUP(A102,Legende[],2,FALSE)),"Bitte Legende nutzen!")</f>
        <v>Werbung/Marketing/Öffentlichkeitsarbeit</v>
      </c>
      <c r="C102" s="147" t="s">
        <v>266</v>
      </c>
      <c r="D102" s="148"/>
      <c r="E102" s="114"/>
      <c r="F102" s="148">
        <v>4000</v>
      </c>
      <c r="G102" s="108"/>
      <c r="H102" s="76"/>
      <c r="I102" s="104"/>
      <c r="J102" s="110"/>
      <c r="K102" s="51"/>
      <c r="L102" s="102"/>
      <c r="M102" s="76"/>
      <c r="N102" s="106"/>
      <c r="O102" s="110"/>
      <c r="P102" s="51"/>
      <c r="Q102" s="102"/>
      <c r="R102" s="76"/>
      <c r="S102" s="45"/>
      <c r="T102" s="110"/>
      <c r="U102" s="128">
        <f t="shared" si="2"/>
        <v>4000</v>
      </c>
    </row>
    <row r="103" spans="1:21" x14ac:dyDescent="0.2">
      <c r="A103" s="136" t="s">
        <v>198</v>
      </c>
      <c r="B103" s="115" t="str">
        <f>IFERROR(IF(A103="","",VLOOKUP(A103,Legende[],2,FALSE)),"Bitte Legende nutzen!")</f>
        <v>Technik (für Veranstaltungen)</v>
      </c>
      <c r="C103" s="153" t="s">
        <v>267</v>
      </c>
      <c r="D103" s="154"/>
      <c r="E103" s="114"/>
      <c r="F103" s="154"/>
      <c r="G103" s="102"/>
      <c r="H103" s="76"/>
      <c r="I103" s="104"/>
      <c r="J103" s="110"/>
      <c r="K103" s="51"/>
      <c r="L103" s="102"/>
      <c r="M103" s="76"/>
      <c r="N103" s="106"/>
      <c r="O103" s="110"/>
      <c r="P103" s="51"/>
      <c r="Q103" s="102"/>
      <c r="R103" s="76"/>
      <c r="S103" s="45"/>
      <c r="T103" s="110"/>
      <c r="U103" s="128">
        <f t="shared" si="2"/>
        <v>0</v>
      </c>
    </row>
    <row r="104" spans="1:21" ht="28.5" x14ac:dyDescent="0.2">
      <c r="A104" s="151" t="s">
        <v>199</v>
      </c>
      <c r="B104" s="152" t="str">
        <f>IFERROR(IF(A104="","",VLOOKUP(A104,Legende[],2,FALSE)),"Bitte Legende nutzen!")</f>
        <v>Sonstige Sachausgaben</v>
      </c>
      <c r="C104" s="155" t="s">
        <v>268</v>
      </c>
      <c r="D104" s="148"/>
      <c r="E104" s="114"/>
      <c r="F104" s="148"/>
      <c r="G104" s="158"/>
      <c r="H104" s="76"/>
      <c r="I104" s="104"/>
      <c r="J104" s="110"/>
      <c r="K104" s="51"/>
      <c r="L104" s="102"/>
      <c r="M104" s="76"/>
      <c r="N104" s="106"/>
      <c r="O104" s="110"/>
      <c r="P104" s="51"/>
      <c r="Q104" s="102"/>
      <c r="R104" s="76"/>
      <c r="S104" s="45"/>
      <c r="T104" s="110"/>
      <c r="U104" s="128">
        <f t="shared" si="2"/>
        <v>0</v>
      </c>
    </row>
    <row r="105" spans="1:21" ht="15" thickBot="1" x14ac:dyDescent="0.25">
      <c r="A105" s="137"/>
      <c r="B105" s="115" t="str">
        <f>IFERROR(IF(A105="","",VLOOKUP(A105,Legende[],2,FALSE)),"Bitte Legende nutzen!")</f>
        <v/>
      </c>
      <c r="C105" s="101"/>
      <c r="D105" s="101"/>
      <c r="E105" s="114"/>
      <c r="F105" s="62"/>
      <c r="G105" s="103"/>
      <c r="H105" s="76"/>
      <c r="I105" s="105"/>
      <c r="J105" s="111"/>
      <c r="K105" s="63"/>
      <c r="L105" s="103"/>
      <c r="M105" s="76"/>
      <c r="N105" s="107"/>
      <c r="O105" s="111"/>
      <c r="P105" s="63"/>
      <c r="Q105" s="108"/>
      <c r="R105" s="76"/>
      <c r="S105" s="52"/>
      <c r="T105" s="111"/>
      <c r="U105" s="129">
        <f t="shared" si="2"/>
        <v>0</v>
      </c>
    </row>
    <row r="106" spans="1:21" ht="15.75" thickBot="1" x14ac:dyDescent="0.3">
      <c r="A106" s="64" t="s">
        <v>156</v>
      </c>
      <c r="B106" s="65"/>
      <c r="C106" s="65"/>
      <c r="D106" s="65"/>
      <c r="E106" s="66"/>
      <c r="F106" s="66">
        <f>SUBTOTAL(109,Tabelle25612[Ausgaben])</f>
        <v>38324</v>
      </c>
      <c r="G106" s="67"/>
      <c r="H106" s="76"/>
      <c r="I106" s="65"/>
      <c r="J106" s="66"/>
      <c r="K106" s="66">
        <f>SUBTOTAL(109,Tabelle25612[[Ausgaben ]])</f>
        <v>0</v>
      </c>
      <c r="L106" s="67"/>
      <c r="M106" s="76"/>
      <c r="N106" s="65"/>
      <c r="O106" s="66"/>
      <c r="P106" s="66">
        <f>SUBTOTAL(109,Tabelle25612[[Ausgaben  ]])</f>
        <v>0</v>
      </c>
      <c r="Q106" s="67"/>
      <c r="R106" s="76"/>
      <c r="S106" s="65"/>
      <c r="T106" s="66"/>
      <c r="U106" s="68">
        <f>SUBTOTAL(109,Tabelle25612[[Ausgaben   ]])</f>
        <v>38324</v>
      </c>
    </row>
    <row r="107" spans="1:21" x14ac:dyDescent="0.2">
      <c r="A107" s="28"/>
    </row>
    <row r="108" spans="1:21" s="28" customFormat="1" ht="15" x14ac:dyDescent="0.25">
      <c r="A108" s="57" t="s">
        <v>183</v>
      </c>
      <c r="B108" s="54"/>
      <c r="C108" s="54"/>
      <c r="D108" s="54"/>
      <c r="E108" s="55"/>
      <c r="F108" s="55"/>
      <c r="G108" s="54"/>
      <c r="H108" s="54"/>
      <c r="I108" s="55"/>
      <c r="J108" s="55"/>
      <c r="K108" s="54"/>
      <c r="L108" s="54"/>
      <c r="M108" s="55"/>
      <c r="N108" s="55"/>
      <c r="O108" s="54"/>
      <c r="P108" s="54"/>
      <c r="Q108" s="55"/>
      <c r="R108" s="55"/>
      <c r="S108" s="54"/>
    </row>
    <row r="109" spans="1:21" ht="15" x14ac:dyDescent="0.25">
      <c r="A109" s="93" t="s">
        <v>184</v>
      </c>
      <c r="B109" s="93"/>
      <c r="C109" s="93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</row>
    <row r="110" spans="1:21" ht="36" x14ac:dyDescent="0.2">
      <c r="A110" s="126" t="s">
        <v>97</v>
      </c>
      <c r="B110" s="44" t="s">
        <v>1</v>
      </c>
      <c r="C110" s="44" t="s">
        <v>6</v>
      </c>
      <c r="D110" s="44" t="s">
        <v>153</v>
      </c>
      <c r="E110" s="44" t="s">
        <v>11</v>
      </c>
      <c r="F110" s="44" t="s">
        <v>17</v>
      </c>
      <c r="G110" s="29" t="s">
        <v>7</v>
      </c>
      <c r="H110" s="77" t="s">
        <v>175</v>
      </c>
      <c r="I110" s="74" t="s">
        <v>164</v>
      </c>
      <c r="J110" s="44" t="s">
        <v>158</v>
      </c>
      <c r="K110" s="44" t="s">
        <v>160</v>
      </c>
      <c r="L110" s="29" t="s">
        <v>161</v>
      </c>
      <c r="M110" s="77" t="s">
        <v>176</v>
      </c>
      <c r="N110" s="48" t="s">
        <v>165</v>
      </c>
      <c r="O110" s="44" t="s">
        <v>159</v>
      </c>
      <c r="P110" s="30" t="s">
        <v>162</v>
      </c>
      <c r="Q110" s="31" t="s">
        <v>163</v>
      </c>
      <c r="R110" s="77" t="s">
        <v>177</v>
      </c>
      <c r="S110" s="69" t="s">
        <v>174</v>
      </c>
      <c r="T110" s="44" t="s">
        <v>172</v>
      </c>
      <c r="U110" s="122" t="s">
        <v>173</v>
      </c>
    </row>
    <row r="111" spans="1:21" x14ac:dyDescent="0.2">
      <c r="A111" s="135"/>
      <c r="B111" s="115" t="str">
        <f>IFERROR(IF(A111="","",VLOOKUP(A111,Legende[],2,FALSE)),"Bitte Legende nutzen!")</f>
        <v/>
      </c>
      <c r="C111" s="70"/>
      <c r="D111" s="70"/>
      <c r="E111" s="112"/>
      <c r="F111" s="46"/>
      <c r="G111" s="102"/>
      <c r="H111" s="75"/>
      <c r="I111" s="104"/>
      <c r="J111" s="109"/>
      <c r="K111" s="50"/>
      <c r="L111" s="102"/>
      <c r="M111" s="75"/>
      <c r="N111" s="106"/>
      <c r="O111" s="109"/>
      <c r="P111" s="50"/>
      <c r="Q111" s="102"/>
      <c r="R111" s="75"/>
      <c r="S111" s="49"/>
      <c r="T111" s="109"/>
      <c r="U111" s="127">
        <f t="shared" ref="U111:U134" si="3">ROUND(SUM(F111,K111,P111),2)</f>
        <v>0</v>
      </c>
    </row>
    <row r="112" spans="1:21" x14ac:dyDescent="0.2">
      <c r="A112" s="136"/>
      <c r="B112" s="115" t="str">
        <f>IFERROR(IF(A112="","",VLOOKUP(A112,Legende[],2,FALSE)),"Bitte Legende nutzen!")</f>
        <v/>
      </c>
      <c r="C112" s="70"/>
      <c r="D112" s="70"/>
      <c r="E112" s="113"/>
      <c r="F112" s="47"/>
      <c r="G112" s="102"/>
      <c r="H112" s="76"/>
      <c r="I112" s="104"/>
      <c r="J112" s="110"/>
      <c r="K112" s="51"/>
      <c r="L112" s="102"/>
      <c r="M112" s="76"/>
      <c r="N112" s="106"/>
      <c r="O112" s="110"/>
      <c r="P112" s="51"/>
      <c r="Q112" s="102"/>
      <c r="R112" s="76"/>
      <c r="S112" s="45"/>
      <c r="T112" s="110"/>
      <c r="U112" s="128">
        <f t="shared" si="3"/>
        <v>0</v>
      </c>
    </row>
    <row r="113" spans="1:21" x14ac:dyDescent="0.2">
      <c r="A113" s="136"/>
      <c r="B113" s="115" t="str">
        <f>IFERROR(IF(A113="","",VLOOKUP(A113,Legende[],2,FALSE)),"Bitte Legende nutzen!")</f>
        <v/>
      </c>
      <c r="C113" s="70"/>
      <c r="D113" s="70"/>
      <c r="E113" s="113"/>
      <c r="F113" s="47"/>
      <c r="G113" s="102"/>
      <c r="H113" s="76"/>
      <c r="I113" s="104"/>
      <c r="J113" s="110"/>
      <c r="K113" s="51"/>
      <c r="L113" s="102"/>
      <c r="M113" s="76"/>
      <c r="N113" s="106"/>
      <c r="O113" s="110"/>
      <c r="P113" s="51"/>
      <c r="Q113" s="102"/>
      <c r="R113" s="76"/>
      <c r="S113" s="45"/>
      <c r="T113" s="110"/>
      <c r="U113" s="128">
        <f t="shared" si="3"/>
        <v>0</v>
      </c>
    </row>
    <row r="114" spans="1:21" x14ac:dyDescent="0.2">
      <c r="A114" s="136"/>
      <c r="B114" s="115" t="str">
        <f>IFERROR(IF(A114="","",VLOOKUP(A114,Legende[],2,FALSE)),"Bitte Legende nutzen!")</f>
        <v/>
      </c>
      <c r="C114" s="70"/>
      <c r="D114" s="70"/>
      <c r="E114" s="113"/>
      <c r="F114" s="47"/>
      <c r="G114" s="102"/>
      <c r="H114" s="76"/>
      <c r="I114" s="104"/>
      <c r="J114" s="110"/>
      <c r="K114" s="51"/>
      <c r="L114" s="102"/>
      <c r="M114" s="76"/>
      <c r="N114" s="106"/>
      <c r="O114" s="110"/>
      <c r="P114" s="51"/>
      <c r="Q114" s="102"/>
      <c r="R114" s="76"/>
      <c r="S114" s="45"/>
      <c r="T114" s="110"/>
      <c r="U114" s="128">
        <f t="shared" si="3"/>
        <v>0</v>
      </c>
    </row>
    <row r="115" spans="1:21" x14ac:dyDescent="0.2">
      <c r="A115" s="136"/>
      <c r="B115" s="115" t="str">
        <f>IFERROR(IF(A115="","",VLOOKUP(A115,Legende[],2,FALSE)),"Bitte Legende nutzen!")</f>
        <v/>
      </c>
      <c r="C115" s="70"/>
      <c r="D115" s="70"/>
      <c r="E115" s="113"/>
      <c r="F115" s="47"/>
      <c r="G115" s="102"/>
      <c r="H115" s="76"/>
      <c r="I115" s="104"/>
      <c r="J115" s="110"/>
      <c r="K115" s="51"/>
      <c r="L115" s="102"/>
      <c r="M115" s="76"/>
      <c r="N115" s="106"/>
      <c r="O115" s="110"/>
      <c r="P115" s="51"/>
      <c r="Q115" s="102"/>
      <c r="R115" s="76"/>
      <c r="S115" s="45"/>
      <c r="T115" s="110"/>
      <c r="U115" s="128">
        <f t="shared" si="3"/>
        <v>0</v>
      </c>
    </row>
    <row r="116" spans="1:21" x14ac:dyDescent="0.2">
      <c r="A116" s="136"/>
      <c r="B116" s="115" t="str">
        <f>IFERROR(IF(A116="","",VLOOKUP(A116,Legende[],2,FALSE)),"Bitte Legende nutzen!")</f>
        <v/>
      </c>
      <c r="C116" s="70"/>
      <c r="D116" s="70"/>
      <c r="E116" s="113"/>
      <c r="F116" s="47"/>
      <c r="G116" s="102"/>
      <c r="H116" s="76"/>
      <c r="I116" s="104"/>
      <c r="J116" s="110"/>
      <c r="K116" s="51"/>
      <c r="L116" s="102"/>
      <c r="M116" s="76"/>
      <c r="N116" s="106"/>
      <c r="O116" s="110"/>
      <c r="P116" s="51"/>
      <c r="Q116" s="102"/>
      <c r="R116" s="76"/>
      <c r="S116" s="45"/>
      <c r="T116" s="110"/>
      <c r="U116" s="128">
        <f t="shared" si="3"/>
        <v>0</v>
      </c>
    </row>
    <row r="117" spans="1:21" x14ac:dyDescent="0.2">
      <c r="A117" s="136"/>
      <c r="B117" s="115" t="str">
        <f>IFERROR(IF(A117="","",VLOOKUP(A117,Legende[],2,FALSE)),"Bitte Legende nutzen!")</f>
        <v/>
      </c>
      <c r="C117" s="70"/>
      <c r="D117" s="70"/>
      <c r="E117" s="113"/>
      <c r="F117" s="47"/>
      <c r="G117" s="102"/>
      <c r="H117" s="76"/>
      <c r="I117" s="104"/>
      <c r="J117" s="110"/>
      <c r="K117" s="51"/>
      <c r="L117" s="102"/>
      <c r="M117" s="76"/>
      <c r="N117" s="106"/>
      <c r="O117" s="110"/>
      <c r="P117" s="51"/>
      <c r="Q117" s="102"/>
      <c r="R117" s="76"/>
      <c r="S117" s="45"/>
      <c r="T117" s="110"/>
      <c r="U117" s="128">
        <f t="shared" si="3"/>
        <v>0</v>
      </c>
    </row>
    <row r="118" spans="1:21" x14ac:dyDescent="0.2">
      <c r="A118" s="136"/>
      <c r="B118" s="115" t="str">
        <f>IFERROR(IF(A118="","",VLOOKUP(A118,Legende[],2,FALSE)),"Bitte Legende nutzen!")</f>
        <v/>
      </c>
      <c r="C118" s="70"/>
      <c r="D118" s="70"/>
      <c r="E118" s="113"/>
      <c r="F118" s="47"/>
      <c r="G118" s="102"/>
      <c r="H118" s="76"/>
      <c r="I118" s="104"/>
      <c r="J118" s="110"/>
      <c r="K118" s="51"/>
      <c r="L118" s="102"/>
      <c r="M118" s="76"/>
      <c r="N118" s="106"/>
      <c r="O118" s="110"/>
      <c r="P118" s="51"/>
      <c r="Q118" s="102"/>
      <c r="R118" s="76"/>
      <c r="S118" s="45"/>
      <c r="T118" s="110"/>
      <c r="U118" s="128">
        <f t="shared" si="3"/>
        <v>0</v>
      </c>
    </row>
    <row r="119" spans="1:21" x14ac:dyDescent="0.2">
      <c r="A119" s="136"/>
      <c r="B119" s="115" t="str">
        <f>IFERROR(IF(A119="","",VLOOKUP(A119,Legende[],2,FALSE)),"Bitte Legende nutzen!")</f>
        <v/>
      </c>
      <c r="C119" s="70"/>
      <c r="D119" s="70"/>
      <c r="E119" s="113"/>
      <c r="F119" s="47"/>
      <c r="G119" s="102"/>
      <c r="H119" s="76"/>
      <c r="I119" s="104"/>
      <c r="J119" s="110"/>
      <c r="K119" s="51"/>
      <c r="L119" s="102"/>
      <c r="M119" s="76"/>
      <c r="N119" s="106"/>
      <c r="O119" s="110"/>
      <c r="P119" s="51"/>
      <c r="Q119" s="102"/>
      <c r="R119" s="76"/>
      <c r="S119" s="45"/>
      <c r="T119" s="110"/>
      <c r="U119" s="128">
        <f t="shared" si="3"/>
        <v>0</v>
      </c>
    </row>
    <row r="120" spans="1:21" x14ac:dyDescent="0.2">
      <c r="A120" s="136"/>
      <c r="B120" s="115" t="str">
        <f>IFERROR(IF(A120="","",VLOOKUP(A120,Legende[],2,FALSE)),"Bitte Legende nutzen!")</f>
        <v/>
      </c>
      <c r="C120" s="70"/>
      <c r="D120" s="70"/>
      <c r="E120" s="113"/>
      <c r="F120" s="47"/>
      <c r="G120" s="102"/>
      <c r="H120" s="76"/>
      <c r="I120" s="104"/>
      <c r="J120" s="110"/>
      <c r="K120" s="51"/>
      <c r="L120" s="102"/>
      <c r="M120" s="76"/>
      <c r="N120" s="106"/>
      <c r="O120" s="110"/>
      <c r="P120" s="51"/>
      <c r="Q120" s="102"/>
      <c r="R120" s="76"/>
      <c r="S120" s="45"/>
      <c r="T120" s="110"/>
      <c r="U120" s="128">
        <f t="shared" si="3"/>
        <v>0</v>
      </c>
    </row>
    <row r="121" spans="1:21" x14ac:dyDescent="0.2">
      <c r="A121" s="136"/>
      <c r="B121" s="115" t="str">
        <f>IFERROR(IF(A121="","",VLOOKUP(A121,Legende[],2,FALSE)),"Bitte Legende nutzen!")</f>
        <v/>
      </c>
      <c r="C121" s="70"/>
      <c r="D121" s="70"/>
      <c r="E121" s="113"/>
      <c r="F121" s="47"/>
      <c r="G121" s="102"/>
      <c r="H121" s="76"/>
      <c r="I121" s="104"/>
      <c r="J121" s="110"/>
      <c r="K121" s="51"/>
      <c r="L121" s="102"/>
      <c r="M121" s="76"/>
      <c r="N121" s="106"/>
      <c r="O121" s="110"/>
      <c r="P121" s="51"/>
      <c r="Q121" s="102"/>
      <c r="R121" s="76"/>
      <c r="S121" s="45"/>
      <c r="T121" s="110"/>
      <c r="U121" s="128">
        <f t="shared" si="3"/>
        <v>0</v>
      </c>
    </row>
    <row r="122" spans="1:21" x14ac:dyDescent="0.2">
      <c r="A122" s="136"/>
      <c r="B122" s="115" t="str">
        <f>IFERROR(IF(A122="","",VLOOKUP(A122,Legende[],2,FALSE)),"Bitte Legende nutzen!")</f>
        <v/>
      </c>
      <c r="C122" s="70"/>
      <c r="D122" s="70"/>
      <c r="E122" s="113"/>
      <c r="F122" s="47"/>
      <c r="G122" s="102"/>
      <c r="H122" s="76"/>
      <c r="I122" s="104"/>
      <c r="J122" s="110"/>
      <c r="K122" s="51"/>
      <c r="L122" s="102"/>
      <c r="M122" s="76"/>
      <c r="N122" s="106"/>
      <c r="O122" s="110"/>
      <c r="P122" s="51"/>
      <c r="Q122" s="102"/>
      <c r="R122" s="76"/>
      <c r="S122" s="45"/>
      <c r="T122" s="110"/>
      <c r="U122" s="128">
        <f t="shared" si="3"/>
        <v>0</v>
      </c>
    </row>
    <row r="123" spans="1:21" x14ac:dyDescent="0.2">
      <c r="A123" s="136"/>
      <c r="B123" s="115" t="str">
        <f>IFERROR(IF(A123="","",VLOOKUP(A123,Legende[],2,FALSE)),"Bitte Legende nutzen!")</f>
        <v/>
      </c>
      <c r="C123" s="70"/>
      <c r="D123" s="70"/>
      <c r="E123" s="113"/>
      <c r="F123" s="47"/>
      <c r="G123" s="102"/>
      <c r="H123" s="76"/>
      <c r="I123" s="104"/>
      <c r="J123" s="110"/>
      <c r="K123" s="51"/>
      <c r="L123" s="102"/>
      <c r="M123" s="76"/>
      <c r="N123" s="106"/>
      <c r="O123" s="110"/>
      <c r="P123" s="51"/>
      <c r="Q123" s="102"/>
      <c r="R123" s="76"/>
      <c r="S123" s="45"/>
      <c r="T123" s="110"/>
      <c r="U123" s="128">
        <f t="shared" si="3"/>
        <v>0</v>
      </c>
    </row>
    <row r="124" spans="1:21" x14ac:dyDescent="0.2">
      <c r="A124" s="136"/>
      <c r="B124" s="115" t="str">
        <f>IFERROR(IF(A124="","",VLOOKUP(A124,Legende[],2,FALSE)),"Bitte Legende nutzen!")</f>
        <v/>
      </c>
      <c r="C124" s="70"/>
      <c r="D124" s="70"/>
      <c r="E124" s="113"/>
      <c r="F124" s="47"/>
      <c r="G124" s="102"/>
      <c r="H124" s="76"/>
      <c r="I124" s="104"/>
      <c r="J124" s="110"/>
      <c r="K124" s="51"/>
      <c r="L124" s="102"/>
      <c r="M124" s="76"/>
      <c r="N124" s="106"/>
      <c r="O124" s="110"/>
      <c r="P124" s="51"/>
      <c r="Q124" s="102"/>
      <c r="R124" s="76"/>
      <c r="S124" s="45"/>
      <c r="T124" s="110"/>
      <c r="U124" s="128">
        <f t="shared" si="3"/>
        <v>0</v>
      </c>
    </row>
    <row r="125" spans="1:21" x14ac:dyDescent="0.2">
      <c r="A125" s="136"/>
      <c r="B125" s="115" t="str">
        <f>IFERROR(IF(A125="","",VLOOKUP(A125,Legende[],2,FALSE)),"Bitte Legende nutzen!")</f>
        <v/>
      </c>
      <c r="C125" s="70"/>
      <c r="D125" s="70"/>
      <c r="E125" s="113"/>
      <c r="F125" s="47"/>
      <c r="G125" s="102"/>
      <c r="H125" s="76"/>
      <c r="I125" s="104"/>
      <c r="J125" s="110"/>
      <c r="K125" s="51"/>
      <c r="L125" s="102"/>
      <c r="M125" s="76"/>
      <c r="N125" s="106"/>
      <c r="O125" s="110"/>
      <c r="P125" s="51"/>
      <c r="Q125" s="102"/>
      <c r="R125" s="76"/>
      <c r="S125" s="45"/>
      <c r="T125" s="110"/>
      <c r="U125" s="128">
        <f t="shared" si="3"/>
        <v>0</v>
      </c>
    </row>
    <row r="126" spans="1:21" x14ac:dyDescent="0.2">
      <c r="A126" s="136"/>
      <c r="B126" s="115" t="str">
        <f>IFERROR(IF(A126="","",VLOOKUP(A126,Legende[],2,FALSE)),"Bitte Legende nutzen!")</f>
        <v/>
      </c>
      <c r="C126" s="70"/>
      <c r="D126" s="70"/>
      <c r="E126" s="113"/>
      <c r="F126" s="47"/>
      <c r="G126" s="102"/>
      <c r="H126" s="76"/>
      <c r="I126" s="104"/>
      <c r="J126" s="110"/>
      <c r="K126" s="51"/>
      <c r="L126" s="102"/>
      <c r="M126" s="76"/>
      <c r="N126" s="106"/>
      <c r="O126" s="110"/>
      <c r="P126" s="51"/>
      <c r="Q126" s="102"/>
      <c r="R126" s="76"/>
      <c r="S126" s="45"/>
      <c r="T126" s="110"/>
      <c r="U126" s="128">
        <f t="shared" si="3"/>
        <v>0</v>
      </c>
    </row>
    <row r="127" spans="1:21" x14ac:dyDescent="0.2">
      <c r="A127" s="136"/>
      <c r="B127" s="115" t="str">
        <f>IFERROR(IF(A127="","",VLOOKUP(A127,Legende[],2,FALSE)),"Bitte Legende nutzen!")</f>
        <v/>
      </c>
      <c r="C127" s="70"/>
      <c r="D127" s="70"/>
      <c r="E127" s="113"/>
      <c r="F127" s="47"/>
      <c r="G127" s="102"/>
      <c r="H127" s="76"/>
      <c r="I127" s="104"/>
      <c r="J127" s="110"/>
      <c r="K127" s="51"/>
      <c r="L127" s="102"/>
      <c r="M127" s="76"/>
      <c r="N127" s="106"/>
      <c r="O127" s="110"/>
      <c r="P127" s="51"/>
      <c r="Q127" s="102"/>
      <c r="R127" s="76"/>
      <c r="S127" s="45"/>
      <c r="T127" s="110"/>
      <c r="U127" s="128">
        <f t="shared" si="3"/>
        <v>0</v>
      </c>
    </row>
    <row r="128" spans="1:21" x14ac:dyDescent="0.2">
      <c r="A128" s="136"/>
      <c r="B128" s="115" t="str">
        <f>IFERROR(IF(A128="","",VLOOKUP(A128,Legende[],2,FALSE)),"Bitte Legende nutzen!")</f>
        <v/>
      </c>
      <c r="C128" s="70"/>
      <c r="D128" s="70"/>
      <c r="E128" s="113"/>
      <c r="F128" s="47"/>
      <c r="G128" s="102"/>
      <c r="H128" s="76"/>
      <c r="I128" s="104"/>
      <c r="J128" s="110"/>
      <c r="K128" s="51"/>
      <c r="L128" s="102"/>
      <c r="M128" s="76"/>
      <c r="N128" s="106"/>
      <c r="O128" s="110"/>
      <c r="P128" s="51"/>
      <c r="Q128" s="102"/>
      <c r="R128" s="76"/>
      <c r="S128" s="45"/>
      <c r="T128" s="110"/>
      <c r="U128" s="128">
        <f t="shared" si="3"/>
        <v>0</v>
      </c>
    </row>
    <row r="129" spans="1:21" x14ac:dyDescent="0.2">
      <c r="A129" s="136"/>
      <c r="B129" s="115" t="str">
        <f>IFERROR(IF(A129="","",VLOOKUP(A129,Legende[],2,FALSE)),"Bitte Legende nutzen!")</f>
        <v/>
      </c>
      <c r="C129" s="70"/>
      <c r="D129" s="70"/>
      <c r="E129" s="113"/>
      <c r="F129" s="47"/>
      <c r="G129" s="102"/>
      <c r="H129" s="76"/>
      <c r="I129" s="104"/>
      <c r="J129" s="110"/>
      <c r="K129" s="51"/>
      <c r="L129" s="102"/>
      <c r="M129" s="76"/>
      <c r="N129" s="106"/>
      <c r="O129" s="110"/>
      <c r="P129" s="51"/>
      <c r="Q129" s="102"/>
      <c r="R129" s="76"/>
      <c r="S129" s="45"/>
      <c r="T129" s="110"/>
      <c r="U129" s="128">
        <f t="shared" si="3"/>
        <v>0</v>
      </c>
    </row>
    <row r="130" spans="1:21" x14ac:dyDescent="0.2">
      <c r="A130" s="136"/>
      <c r="B130" s="115" t="str">
        <f>IFERROR(IF(A130="","",VLOOKUP(A130,Legende[],2,FALSE)),"Bitte Legende nutzen!")</f>
        <v/>
      </c>
      <c r="C130" s="70"/>
      <c r="D130" s="70"/>
      <c r="E130" s="113"/>
      <c r="F130" s="47"/>
      <c r="G130" s="102"/>
      <c r="H130" s="76"/>
      <c r="I130" s="104"/>
      <c r="J130" s="110"/>
      <c r="K130" s="51"/>
      <c r="L130" s="102"/>
      <c r="M130" s="76"/>
      <c r="N130" s="106"/>
      <c r="O130" s="110"/>
      <c r="P130" s="51"/>
      <c r="Q130" s="102"/>
      <c r="R130" s="76"/>
      <c r="S130" s="45"/>
      <c r="T130" s="110"/>
      <c r="U130" s="128">
        <f t="shared" si="3"/>
        <v>0</v>
      </c>
    </row>
    <row r="131" spans="1:21" x14ac:dyDescent="0.2">
      <c r="A131" s="136"/>
      <c r="B131" s="115" t="str">
        <f>IFERROR(IF(A131="","",VLOOKUP(A131,Legende[],2,FALSE)),"Bitte Legende nutzen!")</f>
        <v/>
      </c>
      <c r="C131" s="70"/>
      <c r="D131" s="70"/>
      <c r="E131" s="113"/>
      <c r="F131" s="47"/>
      <c r="G131" s="102"/>
      <c r="H131" s="76"/>
      <c r="I131" s="104"/>
      <c r="J131" s="110"/>
      <c r="K131" s="51"/>
      <c r="L131" s="102"/>
      <c r="M131" s="76"/>
      <c r="N131" s="106"/>
      <c r="O131" s="110"/>
      <c r="P131" s="51"/>
      <c r="Q131" s="102"/>
      <c r="R131" s="76"/>
      <c r="S131" s="45"/>
      <c r="T131" s="110"/>
      <c r="U131" s="128">
        <f t="shared" si="3"/>
        <v>0</v>
      </c>
    </row>
    <row r="132" spans="1:21" x14ac:dyDescent="0.2">
      <c r="A132" s="136"/>
      <c r="B132" s="115" t="str">
        <f>IFERROR(IF(A132="","",VLOOKUP(A132,Legende[],2,FALSE)),"Bitte Legende nutzen!")</f>
        <v/>
      </c>
      <c r="C132" s="70"/>
      <c r="D132" s="70"/>
      <c r="E132" s="113"/>
      <c r="F132" s="47"/>
      <c r="G132" s="102"/>
      <c r="H132" s="76"/>
      <c r="I132" s="104"/>
      <c r="J132" s="110"/>
      <c r="K132" s="51"/>
      <c r="L132" s="102"/>
      <c r="M132" s="76"/>
      <c r="N132" s="106"/>
      <c r="O132" s="110"/>
      <c r="P132" s="51"/>
      <c r="Q132" s="102"/>
      <c r="R132" s="76"/>
      <c r="S132" s="45"/>
      <c r="T132" s="110"/>
      <c r="U132" s="128">
        <f t="shared" si="3"/>
        <v>0</v>
      </c>
    </row>
    <row r="133" spans="1:21" x14ac:dyDescent="0.2">
      <c r="A133" s="136"/>
      <c r="B133" s="115" t="str">
        <f>IFERROR(IF(A133="","",VLOOKUP(A133,Legende[],2,FALSE)),"Bitte Legende nutzen!")</f>
        <v/>
      </c>
      <c r="C133" s="70"/>
      <c r="D133" s="70"/>
      <c r="E133" s="113"/>
      <c r="F133" s="47"/>
      <c r="G133" s="102"/>
      <c r="H133" s="76"/>
      <c r="I133" s="104"/>
      <c r="J133" s="110"/>
      <c r="K133" s="51"/>
      <c r="L133" s="102"/>
      <c r="M133" s="76"/>
      <c r="N133" s="106"/>
      <c r="O133" s="110"/>
      <c r="P133" s="51"/>
      <c r="Q133" s="102"/>
      <c r="R133" s="76"/>
      <c r="S133" s="45"/>
      <c r="T133" s="110"/>
      <c r="U133" s="128">
        <f t="shared" si="3"/>
        <v>0</v>
      </c>
    </row>
    <row r="134" spans="1:21" ht="15" thickBot="1" x14ac:dyDescent="0.25">
      <c r="A134" s="137"/>
      <c r="B134" s="115" t="str">
        <f>IFERROR(IF(A134="","",VLOOKUP(A134,Legende[],2,FALSE)),"Bitte Legende nutzen!")</f>
        <v/>
      </c>
      <c r="C134" s="101"/>
      <c r="D134" s="101"/>
      <c r="E134" s="114"/>
      <c r="F134" s="62"/>
      <c r="G134" s="103"/>
      <c r="H134" s="76"/>
      <c r="I134" s="105"/>
      <c r="J134" s="111"/>
      <c r="K134" s="63"/>
      <c r="L134" s="103"/>
      <c r="M134" s="76"/>
      <c r="N134" s="107"/>
      <c r="O134" s="111"/>
      <c r="P134" s="63"/>
      <c r="Q134" s="108"/>
      <c r="R134" s="76"/>
      <c r="S134" s="52"/>
      <c r="T134" s="111"/>
      <c r="U134" s="129">
        <f t="shared" si="3"/>
        <v>0</v>
      </c>
    </row>
    <row r="135" spans="1:21" ht="15.75" thickBot="1" x14ac:dyDescent="0.3">
      <c r="A135" s="64" t="s">
        <v>156</v>
      </c>
      <c r="B135" s="65"/>
      <c r="C135" s="65"/>
      <c r="D135" s="65"/>
      <c r="E135" s="66"/>
      <c r="F135" s="66">
        <f>SUBTOTAL(109,Tabelle256713[Ausgaben])</f>
        <v>0</v>
      </c>
      <c r="G135" s="67"/>
      <c r="H135" s="73"/>
      <c r="I135" s="65"/>
      <c r="J135" s="66"/>
      <c r="K135" s="66">
        <f>SUBTOTAL(109,Tabelle256713[[Ausgaben ]])</f>
        <v>0</v>
      </c>
      <c r="L135" s="67"/>
      <c r="M135" s="73"/>
      <c r="N135" s="65"/>
      <c r="O135" s="66"/>
      <c r="P135" s="66">
        <f>SUBTOTAL(109,Tabelle256713[[Ausgaben  ]])</f>
        <v>0</v>
      </c>
      <c r="Q135" s="67"/>
      <c r="R135" s="73"/>
      <c r="S135" s="65"/>
      <c r="T135" s="66"/>
      <c r="U135" s="68">
        <f>SUBTOTAL(109,Tabelle256713[[Ausgaben   ]])</f>
        <v>0</v>
      </c>
    </row>
    <row r="136" spans="1:21" x14ac:dyDescent="0.2">
      <c r="A136" s="28"/>
    </row>
    <row r="137" spans="1:21" s="28" customFormat="1" ht="15" x14ac:dyDescent="0.25">
      <c r="A137" s="57" t="s">
        <v>185</v>
      </c>
      <c r="B137" s="54"/>
      <c r="C137" s="54"/>
      <c r="D137" s="54"/>
      <c r="E137" s="55"/>
      <c r="F137" s="55"/>
      <c r="G137" s="54"/>
      <c r="H137" s="54"/>
      <c r="I137" s="55"/>
      <c r="J137" s="55"/>
      <c r="K137" s="54"/>
      <c r="L137" s="54"/>
      <c r="M137" s="55"/>
      <c r="N137" s="55"/>
      <c r="O137" s="54"/>
      <c r="P137" s="54"/>
      <c r="Q137" s="55"/>
      <c r="R137" s="55"/>
      <c r="S137" s="54"/>
    </row>
    <row r="138" spans="1:21" ht="15" x14ac:dyDescent="0.25">
      <c r="A138" s="93" t="s">
        <v>186</v>
      </c>
      <c r="B138" s="93"/>
      <c r="C138" s="93"/>
      <c r="D138" s="90"/>
      <c r="E138" s="90"/>
      <c r="F138" s="90"/>
      <c r="G138" s="90"/>
      <c r="H138" s="90"/>
      <c r="I138" s="90"/>
      <c r="J138" s="90"/>
      <c r="K138" s="90"/>
      <c r="L138" s="90"/>
      <c r="M138" s="90"/>
      <c r="N138" s="90"/>
      <c r="O138" s="90"/>
      <c r="P138" s="90"/>
      <c r="Q138" s="90"/>
      <c r="R138" s="90"/>
    </row>
    <row r="139" spans="1:21" ht="36" x14ac:dyDescent="0.2">
      <c r="A139" s="126" t="s">
        <v>97</v>
      </c>
      <c r="B139" s="44" t="s">
        <v>1</v>
      </c>
      <c r="C139" s="44" t="s">
        <v>6</v>
      </c>
      <c r="D139" s="44" t="s">
        <v>153</v>
      </c>
      <c r="E139" s="44" t="s">
        <v>11</v>
      </c>
      <c r="F139" s="44" t="s">
        <v>17</v>
      </c>
      <c r="G139" s="29" t="s">
        <v>7</v>
      </c>
      <c r="H139" s="77" t="s">
        <v>175</v>
      </c>
      <c r="I139" s="74" t="s">
        <v>164</v>
      </c>
      <c r="J139" s="44" t="s">
        <v>158</v>
      </c>
      <c r="K139" s="44" t="s">
        <v>160</v>
      </c>
      <c r="L139" s="29" t="s">
        <v>161</v>
      </c>
      <c r="M139" s="77" t="s">
        <v>176</v>
      </c>
      <c r="N139" s="48" t="s">
        <v>165</v>
      </c>
      <c r="O139" s="44" t="s">
        <v>159</v>
      </c>
      <c r="P139" s="30" t="s">
        <v>162</v>
      </c>
      <c r="Q139" s="31" t="s">
        <v>163</v>
      </c>
      <c r="R139" s="77" t="s">
        <v>177</v>
      </c>
      <c r="S139" s="69" t="s">
        <v>174</v>
      </c>
      <c r="T139" s="44" t="s">
        <v>172</v>
      </c>
      <c r="U139" s="122" t="s">
        <v>173</v>
      </c>
    </row>
    <row r="140" spans="1:21" x14ac:dyDescent="0.2">
      <c r="A140" s="135"/>
      <c r="B140" s="115" t="str">
        <f>IFERROR(IF(A140="","",VLOOKUP(A140,Legende[],2,FALSE)),"Bitte Legende nutzen!")</f>
        <v/>
      </c>
      <c r="C140" s="70"/>
      <c r="D140" s="70"/>
      <c r="E140" s="112"/>
      <c r="F140" s="46"/>
      <c r="G140" s="102"/>
      <c r="H140" s="75"/>
      <c r="I140" s="104"/>
      <c r="J140" s="109"/>
      <c r="K140" s="50"/>
      <c r="L140" s="102"/>
      <c r="M140" s="75"/>
      <c r="N140" s="106"/>
      <c r="O140" s="109"/>
      <c r="P140" s="50"/>
      <c r="Q140" s="102"/>
      <c r="R140" s="75"/>
      <c r="S140" s="49"/>
      <c r="T140" s="109"/>
      <c r="U140" s="127">
        <f t="shared" ref="U140:U163" si="4">ROUND(SUM(F140,K140,P140),2)</f>
        <v>0</v>
      </c>
    </row>
    <row r="141" spans="1:21" x14ac:dyDescent="0.2">
      <c r="A141" s="136"/>
      <c r="B141" s="115" t="str">
        <f>IFERROR(IF(A141="","",VLOOKUP(A141,Legende[],2,FALSE)),"Bitte Legende nutzen!")</f>
        <v/>
      </c>
      <c r="C141" s="70"/>
      <c r="D141" s="70"/>
      <c r="E141" s="113"/>
      <c r="F141" s="47"/>
      <c r="G141" s="102"/>
      <c r="H141" s="76"/>
      <c r="I141" s="104"/>
      <c r="J141" s="110"/>
      <c r="K141" s="51"/>
      <c r="L141" s="102"/>
      <c r="M141" s="76"/>
      <c r="N141" s="106"/>
      <c r="O141" s="110"/>
      <c r="P141" s="51"/>
      <c r="Q141" s="102"/>
      <c r="R141" s="76"/>
      <c r="S141" s="45"/>
      <c r="T141" s="110"/>
      <c r="U141" s="128">
        <f t="shared" si="4"/>
        <v>0</v>
      </c>
    </row>
    <row r="142" spans="1:21" x14ac:dyDescent="0.2">
      <c r="A142" s="136"/>
      <c r="B142" s="115" t="str">
        <f>IFERROR(IF(A142="","",VLOOKUP(A142,Legende[],2,FALSE)),"Bitte Legende nutzen!")</f>
        <v/>
      </c>
      <c r="C142" s="70"/>
      <c r="D142" s="70"/>
      <c r="E142" s="113"/>
      <c r="F142" s="47"/>
      <c r="G142" s="102"/>
      <c r="H142" s="76"/>
      <c r="I142" s="104"/>
      <c r="J142" s="110"/>
      <c r="K142" s="51"/>
      <c r="L142" s="102"/>
      <c r="M142" s="76"/>
      <c r="N142" s="106"/>
      <c r="O142" s="110"/>
      <c r="P142" s="51"/>
      <c r="Q142" s="102"/>
      <c r="R142" s="76"/>
      <c r="S142" s="45"/>
      <c r="T142" s="110"/>
      <c r="U142" s="128">
        <f t="shared" si="4"/>
        <v>0</v>
      </c>
    </row>
    <row r="143" spans="1:21" x14ac:dyDescent="0.2">
      <c r="A143" s="136"/>
      <c r="B143" s="115" t="str">
        <f>IFERROR(IF(A143="","",VLOOKUP(A143,Legende[],2,FALSE)),"Bitte Legende nutzen!")</f>
        <v/>
      </c>
      <c r="C143" s="70"/>
      <c r="D143" s="70"/>
      <c r="E143" s="113"/>
      <c r="F143" s="47"/>
      <c r="G143" s="102"/>
      <c r="H143" s="76"/>
      <c r="I143" s="104"/>
      <c r="J143" s="110"/>
      <c r="K143" s="51"/>
      <c r="L143" s="102"/>
      <c r="M143" s="76"/>
      <c r="N143" s="106"/>
      <c r="O143" s="110"/>
      <c r="P143" s="51"/>
      <c r="Q143" s="102"/>
      <c r="R143" s="76"/>
      <c r="S143" s="45"/>
      <c r="T143" s="110"/>
      <c r="U143" s="128">
        <f t="shared" si="4"/>
        <v>0</v>
      </c>
    </row>
    <row r="144" spans="1:21" x14ac:dyDescent="0.2">
      <c r="A144" s="136"/>
      <c r="B144" s="115" t="str">
        <f>IFERROR(IF(A144="","",VLOOKUP(A144,Legende[],2,FALSE)),"Bitte Legende nutzen!")</f>
        <v/>
      </c>
      <c r="C144" s="70"/>
      <c r="D144" s="70"/>
      <c r="E144" s="113"/>
      <c r="F144" s="47"/>
      <c r="G144" s="102"/>
      <c r="H144" s="76"/>
      <c r="I144" s="104"/>
      <c r="J144" s="110"/>
      <c r="K144" s="51"/>
      <c r="L144" s="102"/>
      <c r="M144" s="76"/>
      <c r="N144" s="106"/>
      <c r="O144" s="110"/>
      <c r="P144" s="51"/>
      <c r="Q144" s="102"/>
      <c r="R144" s="76"/>
      <c r="S144" s="45"/>
      <c r="T144" s="110"/>
      <c r="U144" s="128">
        <f t="shared" si="4"/>
        <v>0</v>
      </c>
    </row>
    <row r="145" spans="1:21" x14ac:dyDescent="0.2">
      <c r="A145" s="136"/>
      <c r="B145" s="115" t="str">
        <f>IFERROR(IF(A145="","",VLOOKUP(A145,Legende[],2,FALSE)),"Bitte Legende nutzen!")</f>
        <v/>
      </c>
      <c r="C145" s="70"/>
      <c r="D145" s="70"/>
      <c r="E145" s="113"/>
      <c r="F145" s="47"/>
      <c r="G145" s="102"/>
      <c r="H145" s="76"/>
      <c r="I145" s="104"/>
      <c r="J145" s="110"/>
      <c r="K145" s="51"/>
      <c r="L145" s="102"/>
      <c r="M145" s="76"/>
      <c r="N145" s="106"/>
      <c r="O145" s="110"/>
      <c r="P145" s="51"/>
      <c r="Q145" s="102"/>
      <c r="R145" s="76"/>
      <c r="S145" s="45"/>
      <c r="T145" s="110"/>
      <c r="U145" s="128">
        <f t="shared" si="4"/>
        <v>0</v>
      </c>
    </row>
    <row r="146" spans="1:21" x14ac:dyDescent="0.2">
      <c r="A146" s="136"/>
      <c r="B146" s="115" t="str">
        <f>IFERROR(IF(A146="","",VLOOKUP(A146,Legende[],2,FALSE)),"Bitte Legende nutzen!")</f>
        <v/>
      </c>
      <c r="C146" s="70"/>
      <c r="D146" s="70"/>
      <c r="E146" s="113"/>
      <c r="F146" s="47"/>
      <c r="G146" s="102"/>
      <c r="H146" s="76"/>
      <c r="I146" s="104"/>
      <c r="J146" s="110"/>
      <c r="K146" s="51"/>
      <c r="L146" s="102"/>
      <c r="M146" s="76"/>
      <c r="N146" s="106"/>
      <c r="O146" s="110"/>
      <c r="P146" s="51"/>
      <c r="Q146" s="102"/>
      <c r="R146" s="76"/>
      <c r="S146" s="45"/>
      <c r="T146" s="110"/>
      <c r="U146" s="128">
        <f t="shared" si="4"/>
        <v>0</v>
      </c>
    </row>
    <row r="147" spans="1:21" x14ac:dyDescent="0.2">
      <c r="A147" s="136"/>
      <c r="B147" s="115" t="str">
        <f>IFERROR(IF(A147="","",VLOOKUP(A147,Legende[],2,FALSE)),"Bitte Legende nutzen!")</f>
        <v/>
      </c>
      <c r="C147" s="70"/>
      <c r="D147" s="70"/>
      <c r="E147" s="113"/>
      <c r="F147" s="47"/>
      <c r="G147" s="102"/>
      <c r="H147" s="76"/>
      <c r="I147" s="104"/>
      <c r="J147" s="110"/>
      <c r="K147" s="51"/>
      <c r="L147" s="102"/>
      <c r="M147" s="76"/>
      <c r="N147" s="106"/>
      <c r="O147" s="110"/>
      <c r="P147" s="51"/>
      <c r="Q147" s="102"/>
      <c r="R147" s="76"/>
      <c r="S147" s="45"/>
      <c r="T147" s="110"/>
      <c r="U147" s="128">
        <f t="shared" si="4"/>
        <v>0</v>
      </c>
    </row>
    <row r="148" spans="1:21" x14ac:dyDescent="0.2">
      <c r="A148" s="136"/>
      <c r="B148" s="115" t="str">
        <f>IFERROR(IF(A148="","",VLOOKUP(A148,Legende[],2,FALSE)),"Bitte Legende nutzen!")</f>
        <v/>
      </c>
      <c r="C148" s="70"/>
      <c r="D148" s="70"/>
      <c r="E148" s="113"/>
      <c r="F148" s="47"/>
      <c r="G148" s="102"/>
      <c r="H148" s="76"/>
      <c r="I148" s="104"/>
      <c r="J148" s="110"/>
      <c r="K148" s="51"/>
      <c r="L148" s="102"/>
      <c r="M148" s="76"/>
      <c r="N148" s="106"/>
      <c r="O148" s="110"/>
      <c r="P148" s="51"/>
      <c r="Q148" s="102"/>
      <c r="R148" s="76"/>
      <c r="S148" s="45"/>
      <c r="T148" s="110"/>
      <c r="U148" s="128">
        <f t="shared" si="4"/>
        <v>0</v>
      </c>
    </row>
    <row r="149" spans="1:21" x14ac:dyDescent="0.2">
      <c r="A149" s="136"/>
      <c r="B149" s="115" t="str">
        <f>IFERROR(IF(A149="","",VLOOKUP(A149,Legende[],2,FALSE)),"Bitte Legende nutzen!")</f>
        <v/>
      </c>
      <c r="C149" s="70"/>
      <c r="D149" s="70"/>
      <c r="E149" s="113"/>
      <c r="F149" s="47"/>
      <c r="G149" s="102"/>
      <c r="H149" s="76"/>
      <c r="I149" s="104"/>
      <c r="J149" s="110"/>
      <c r="K149" s="51"/>
      <c r="L149" s="102"/>
      <c r="M149" s="76"/>
      <c r="N149" s="106"/>
      <c r="O149" s="110"/>
      <c r="P149" s="51"/>
      <c r="Q149" s="102"/>
      <c r="R149" s="76"/>
      <c r="S149" s="45"/>
      <c r="T149" s="110"/>
      <c r="U149" s="128">
        <f t="shared" si="4"/>
        <v>0</v>
      </c>
    </row>
    <row r="150" spans="1:21" x14ac:dyDescent="0.2">
      <c r="A150" s="136"/>
      <c r="B150" s="115" t="str">
        <f>IFERROR(IF(A150="","",VLOOKUP(A150,Legende[],2,FALSE)),"Bitte Legende nutzen!")</f>
        <v/>
      </c>
      <c r="C150" s="70"/>
      <c r="D150" s="70"/>
      <c r="E150" s="113"/>
      <c r="F150" s="47"/>
      <c r="G150" s="102"/>
      <c r="H150" s="76"/>
      <c r="I150" s="104"/>
      <c r="J150" s="110"/>
      <c r="K150" s="51"/>
      <c r="L150" s="102"/>
      <c r="M150" s="76"/>
      <c r="N150" s="106"/>
      <c r="O150" s="110"/>
      <c r="P150" s="51"/>
      <c r="Q150" s="102"/>
      <c r="R150" s="76"/>
      <c r="S150" s="45"/>
      <c r="T150" s="110"/>
      <c r="U150" s="128">
        <f t="shared" si="4"/>
        <v>0</v>
      </c>
    </row>
    <row r="151" spans="1:21" x14ac:dyDescent="0.2">
      <c r="A151" s="136"/>
      <c r="B151" s="115" t="str">
        <f>IFERROR(IF(A151="","",VLOOKUP(A151,Legende[],2,FALSE)),"Bitte Legende nutzen!")</f>
        <v/>
      </c>
      <c r="C151" s="70"/>
      <c r="D151" s="70"/>
      <c r="E151" s="113"/>
      <c r="F151" s="47"/>
      <c r="G151" s="102"/>
      <c r="H151" s="76"/>
      <c r="I151" s="104"/>
      <c r="J151" s="110"/>
      <c r="K151" s="51"/>
      <c r="L151" s="102"/>
      <c r="M151" s="76"/>
      <c r="N151" s="106"/>
      <c r="O151" s="110"/>
      <c r="P151" s="51"/>
      <c r="Q151" s="102"/>
      <c r="R151" s="76"/>
      <c r="S151" s="45"/>
      <c r="T151" s="110"/>
      <c r="U151" s="128">
        <f t="shared" si="4"/>
        <v>0</v>
      </c>
    </row>
    <row r="152" spans="1:21" x14ac:dyDescent="0.2">
      <c r="A152" s="136"/>
      <c r="B152" s="115" t="str">
        <f>IFERROR(IF(A152="","",VLOOKUP(A152,Legende[],2,FALSE)),"Bitte Legende nutzen!")</f>
        <v/>
      </c>
      <c r="C152" s="70"/>
      <c r="D152" s="70"/>
      <c r="E152" s="113"/>
      <c r="F152" s="47"/>
      <c r="G152" s="102"/>
      <c r="H152" s="76"/>
      <c r="I152" s="104"/>
      <c r="J152" s="110"/>
      <c r="K152" s="51"/>
      <c r="L152" s="102"/>
      <c r="M152" s="76"/>
      <c r="N152" s="106"/>
      <c r="O152" s="110"/>
      <c r="P152" s="51"/>
      <c r="Q152" s="102"/>
      <c r="R152" s="76"/>
      <c r="S152" s="45"/>
      <c r="T152" s="110"/>
      <c r="U152" s="128">
        <f t="shared" si="4"/>
        <v>0</v>
      </c>
    </row>
    <row r="153" spans="1:21" x14ac:dyDescent="0.2">
      <c r="A153" s="136"/>
      <c r="B153" s="115" t="str">
        <f>IFERROR(IF(A153="","",VLOOKUP(A153,Legende[],2,FALSE)),"Bitte Legende nutzen!")</f>
        <v/>
      </c>
      <c r="C153" s="70"/>
      <c r="D153" s="70"/>
      <c r="E153" s="113"/>
      <c r="F153" s="47"/>
      <c r="G153" s="102"/>
      <c r="H153" s="76"/>
      <c r="I153" s="104"/>
      <c r="J153" s="110"/>
      <c r="K153" s="51"/>
      <c r="L153" s="102"/>
      <c r="M153" s="76"/>
      <c r="N153" s="106"/>
      <c r="O153" s="110"/>
      <c r="P153" s="51"/>
      <c r="Q153" s="102"/>
      <c r="R153" s="76"/>
      <c r="S153" s="45"/>
      <c r="T153" s="110"/>
      <c r="U153" s="128">
        <f t="shared" si="4"/>
        <v>0</v>
      </c>
    </row>
    <row r="154" spans="1:21" x14ac:dyDescent="0.2">
      <c r="A154" s="136"/>
      <c r="B154" s="115" t="str">
        <f>IFERROR(IF(A154="","",VLOOKUP(A154,Legende[],2,FALSE)),"Bitte Legende nutzen!")</f>
        <v/>
      </c>
      <c r="C154" s="70"/>
      <c r="D154" s="70"/>
      <c r="E154" s="113"/>
      <c r="F154" s="47"/>
      <c r="G154" s="102"/>
      <c r="H154" s="76"/>
      <c r="I154" s="104"/>
      <c r="J154" s="110"/>
      <c r="K154" s="51"/>
      <c r="L154" s="102"/>
      <c r="M154" s="76"/>
      <c r="N154" s="106"/>
      <c r="O154" s="110"/>
      <c r="P154" s="51"/>
      <c r="Q154" s="102"/>
      <c r="R154" s="76"/>
      <c r="S154" s="45"/>
      <c r="T154" s="110"/>
      <c r="U154" s="128">
        <f t="shared" si="4"/>
        <v>0</v>
      </c>
    </row>
    <row r="155" spans="1:21" x14ac:dyDescent="0.2">
      <c r="A155" s="136"/>
      <c r="B155" s="115" t="str">
        <f>IFERROR(IF(A155="","",VLOOKUP(A155,Legende[],2,FALSE)),"Bitte Legende nutzen!")</f>
        <v/>
      </c>
      <c r="C155" s="70"/>
      <c r="D155" s="70"/>
      <c r="E155" s="113"/>
      <c r="F155" s="47"/>
      <c r="G155" s="102"/>
      <c r="H155" s="76"/>
      <c r="I155" s="104"/>
      <c r="J155" s="110"/>
      <c r="K155" s="51"/>
      <c r="L155" s="102"/>
      <c r="M155" s="76"/>
      <c r="N155" s="106"/>
      <c r="O155" s="110"/>
      <c r="P155" s="51"/>
      <c r="Q155" s="102"/>
      <c r="R155" s="76"/>
      <c r="S155" s="45"/>
      <c r="T155" s="110"/>
      <c r="U155" s="128">
        <f t="shared" si="4"/>
        <v>0</v>
      </c>
    </row>
    <row r="156" spans="1:21" x14ac:dyDescent="0.2">
      <c r="A156" s="136"/>
      <c r="B156" s="115" t="str">
        <f>IFERROR(IF(A156="","",VLOOKUP(A156,Legende[],2,FALSE)),"Bitte Legende nutzen!")</f>
        <v/>
      </c>
      <c r="C156" s="70"/>
      <c r="D156" s="70"/>
      <c r="E156" s="113"/>
      <c r="F156" s="47"/>
      <c r="G156" s="102"/>
      <c r="H156" s="76"/>
      <c r="I156" s="104"/>
      <c r="J156" s="110"/>
      <c r="K156" s="51"/>
      <c r="L156" s="102"/>
      <c r="M156" s="76"/>
      <c r="N156" s="106"/>
      <c r="O156" s="110"/>
      <c r="P156" s="51"/>
      <c r="Q156" s="102"/>
      <c r="R156" s="76"/>
      <c r="S156" s="45"/>
      <c r="T156" s="110"/>
      <c r="U156" s="128">
        <f t="shared" si="4"/>
        <v>0</v>
      </c>
    </row>
    <row r="157" spans="1:21" x14ac:dyDescent="0.2">
      <c r="A157" s="136"/>
      <c r="B157" s="115" t="str">
        <f>IFERROR(IF(A157="","",VLOOKUP(A157,Legende[],2,FALSE)),"Bitte Legende nutzen!")</f>
        <v/>
      </c>
      <c r="C157" s="70"/>
      <c r="D157" s="70"/>
      <c r="E157" s="113"/>
      <c r="F157" s="47"/>
      <c r="G157" s="102"/>
      <c r="H157" s="76"/>
      <c r="I157" s="104"/>
      <c r="J157" s="110"/>
      <c r="K157" s="51"/>
      <c r="L157" s="102"/>
      <c r="M157" s="76"/>
      <c r="N157" s="106"/>
      <c r="O157" s="110"/>
      <c r="P157" s="51"/>
      <c r="Q157" s="102"/>
      <c r="R157" s="76"/>
      <c r="S157" s="45"/>
      <c r="T157" s="110"/>
      <c r="U157" s="128">
        <f t="shared" si="4"/>
        <v>0</v>
      </c>
    </row>
    <row r="158" spans="1:21" x14ac:dyDescent="0.2">
      <c r="A158" s="136"/>
      <c r="B158" s="115" t="str">
        <f>IFERROR(IF(A158="","",VLOOKUP(A158,Legende[],2,FALSE)),"Bitte Legende nutzen!")</f>
        <v/>
      </c>
      <c r="C158" s="70"/>
      <c r="D158" s="70"/>
      <c r="E158" s="113"/>
      <c r="F158" s="47"/>
      <c r="G158" s="102"/>
      <c r="H158" s="76"/>
      <c r="I158" s="104"/>
      <c r="J158" s="110"/>
      <c r="K158" s="51"/>
      <c r="L158" s="102"/>
      <c r="M158" s="76"/>
      <c r="N158" s="106"/>
      <c r="O158" s="110"/>
      <c r="P158" s="51"/>
      <c r="Q158" s="102"/>
      <c r="R158" s="76"/>
      <c r="S158" s="45"/>
      <c r="T158" s="110"/>
      <c r="U158" s="128">
        <f t="shared" si="4"/>
        <v>0</v>
      </c>
    </row>
    <row r="159" spans="1:21" x14ac:dyDescent="0.2">
      <c r="A159" s="136"/>
      <c r="B159" s="115" t="str">
        <f>IFERROR(IF(A159="","",VLOOKUP(A159,Legende[],2,FALSE)),"Bitte Legende nutzen!")</f>
        <v/>
      </c>
      <c r="C159" s="70"/>
      <c r="D159" s="70"/>
      <c r="E159" s="113"/>
      <c r="F159" s="47"/>
      <c r="G159" s="102"/>
      <c r="H159" s="76"/>
      <c r="I159" s="104"/>
      <c r="J159" s="110"/>
      <c r="K159" s="51"/>
      <c r="L159" s="102"/>
      <c r="M159" s="76"/>
      <c r="N159" s="106"/>
      <c r="O159" s="110"/>
      <c r="P159" s="51"/>
      <c r="Q159" s="102"/>
      <c r="R159" s="76"/>
      <c r="S159" s="45"/>
      <c r="T159" s="110"/>
      <c r="U159" s="128">
        <f t="shared" si="4"/>
        <v>0</v>
      </c>
    </row>
    <row r="160" spans="1:21" x14ac:dyDescent="0.2">
      <c r="A160" s="136"/>
      <c r="B160" s="115" t="str">
        <f>IFERROR(IF(A160="","",VLOOKUP(A160,Legende[],2,FALSE)),"Bitte Legende nutzen!")</f>
        <v/>
      </c>
      <c r="C160" s="70"/>
      <c r="D160" s="70"/>
      <c r="E160" s="113"/>
      <c r="F160" s="47"/>
      <c r="G160" s="102"/>
      <c r="H160" s="76"/>
      <c r="I160" s="104"/>
      <c r="J160" s="110"/>
      <c r="K160" s="51"/>
      <c r="L160" s="102"/>
      <c r="M160" s="76"/>
      <c r="N160" s="106"/>
      <c r="O160" s="110"/>
      <c r="P160" s="51"/>
      <c r="Q160" s="102"/>
      <c r="R160" s="76"/>
      <c r="S160" s="45"/>
      <c r="T160" s="110"/>
      <c r="U160" s="128">
        <f t="shared" si="4"/>
        <v>0</v>
      </c>
    </row>
    <row r="161" spans="1:21" x14ac:dyDescent="0.2">
      <c r="A161" s="136"/>
      <c r="B161" s="115" t="str">
        <f>IFERROR(IF(A161="","",VLOOKUP(A161,Legende[],2,FALSE)),"Bitte Legende nutzen!")</f>
        <v/>
      </c>
      <c r="C161" s="70"/>
      <c r="D161" s="70"/>
      <c r="E161" s="113"/>
      <c r="F161" s="47"/>
      <c r="G161" s="102"/>
      <c r="H161" s="76"/>
      <c r="I161" s="104"/>
      <c r="J161" s="110"/>
      <c r="K161" s="51"/>
      <c r="L161" s="102"/>
      <c r="M161" s="76"/>
      <c r="N161" s="106"/>
      <c r="O161" s="110"/>
      <c r="P161" s="51"/>
      <c r="Q161" s="102"/>
      <c r="R161" s="76"/>
      <c r="S161" s="45"/>
      <c r="T161" s="110"/>
      <c r="U161" s="128">
        <f t="shared" si="4"/>
        <v>0</v>
      </c>
    </row>
    <row r="162" spans="1:21" x14ac:dyDescent="0.2">
      <c r="A162" s="136"/>
      <c r="B162" s="115" t="str">
        <f>IFERROR(IF(A162="","",VLOOKUP(A162,Legende[],2,FALSE)),"Bitte Legende nutzen!")</f>
        <v/>
      </c>
      <c r="C162" s="70"/>
      <c r="D162" s="70"/>
      <c r="E162" s="113"/>
      <c r="F162" s="47"/>
      <c r="G162" s="102"/>
      <c r="H162" s="76"/>
      <c r="I162" s="104"/>
      <c r="J162" s="110"/>
      <c r="K162" s="51"/>
      <c r="L162" s="102"/>
      <c r="M162" s="76"/>
      <c r="N162" s="106"/>
      <c r="O162" s="110"/>
      <c r="P162" s="51"/>
      <c r="Q162" s="102"/>
      <c r="R162" s="76"/>
      <c r="S162" s="45"/>
      <c r="T162" s="110"/>
      <c r="U162" s="128">
        <f t="shared" si="4"/>
        <v>0</v>
      </c>
    </row>
    <row r="163" spans="1:21" ht="15" thickBot="1" x14ac:dyDescent="0.25">
      <c r="A163" s="137"/>
      <c r="B163" s="115" t="str">
        <f>IFERROR(IF(A163="","",VLOOKUP(A163,Legende[],2,FALSE)),"Bitte Legende nutzen!")</f>
        <v/>
      </c>
      <c r="C163" s="101"/>
      <c r="D163" s="101"/>
      <c r="E163" s="114"/>
      <c r="F163" s="62"/>
      <c r="G163" s="103"/>
      <c r="H163" s="76"/>
      <c r="I163" s="105"/>
      <c r="J163" s="111"/>
      <c r="K163" s="63"/>
      <c r="L163" s="103"/>
      <c r="M163" s="76"/>
      <c r="N163" s="107"/>
      <c r="O163" s="111"/>
      <c r="P163" s="63"/>
      <c r="Q163" s="108"/>
      <c r="R163" s="76"/>
      <c r="S163" s="52"/>
      <c r="T163" s="111"/>
      <c r="U163" s="129">
        <f t="shared" si="4"/>
        <v>0</v>
      </c>
    </row>
    <row r="164" spans="1:21" ht="15.75" thickBot="1" x14ac:dyDescent="0.3">
      <c r="A164" s="64" t="s">
        <v>156</v>
      </c>
      <c r="B164" s="65"/>
      <c r="C164" s="65"/>
      <c r="D164" s="65"/>
      <c r="E164" s="66"/>
      <c r="F164" s="66">
        <f>SUBTOTAL(109,Tabelle256914[Ausgaben])</f>
        <v>0</v>
      </c>
      <c r="G164" s="67"/>
      <c r="H164" s="73"/>
      <c r="I164" s="65"/>
      <c r="J164" s="66"/>
      <c r="K164" s="66">
        <f>SUBTOTAL(109,Tabelle256914[[Ausgaben ]])</f>
        <v>0</v>
      </c>
      <c r="L164" s="67"/>
      <c r="M164" s="73"/>
      <c r="N164" s="65"/>
      <c r="O164" s="66"/>
      <c r="P164" s="66">
        <f>SUBTOTAL(109,Tabelle256914[[Ausgaben  ]])</f>
        <v>0</v>
      </c>
      <c r="Q164" s="67"/>
      <c r="R164" s="73"/>
      <c r="S164" s="65"/>
      <c r="T164" s="66"/>
      <c r="U164" s="68">
        <f>SUBTOTAL(109,Tabelle256914[[Ausgaben   ]])</f>
        <v>0</v>
      </c>
    </row>
  </sheetData>
  <sheetProtection formatCells="0" formatColumns="0" formatRows="0" insertColumns="0" insertRows="0" insertHyperlinks="0" deleteColumns="0" deleteRows="0" sort="0" autoFilter="0" pivotTables="0"/>
  <mergeCells count="28">
    <mergeCell ref="V18:V20"/>
    <mergeCell ref="E19:F19"/>
    <mergeCell ref="J19:K19"/>
    <mergeCell ref="O19:P19"/>
    <mergeCell ref="T19:U19"/>
    <mergeCell ref="D17:G17"/>
    <mergeCell ref="I17:L17"/>
    <mergeCell ref="N17:Q17"/>
    <mergeCell ref="S17:U17"/>
    <mergeCell ref="D18:G18"/>
    <mergeCell ref="H18:H20"/>
    <mergeCell ref="I18:L18"/>
    <mergeCell ref="M18:M20"/>
    <mergeCell ref="N18:Q18"/>
    <mergeCell ref="R18:R20"/>
    <mergeCell ref="S18:U18"/>
    <mergeCell ref="Y10:AB10"/>
    <mergeCell ref="A16:B16"/>
    <mergeCell ref="A1:F2"/>
    <mergeCell ref="A4:B4"/>
    <mergeCell ref="A5:B5"/>
    <mergeCell ref="A9:B9"/>
    <mergeCell ref="A10:B10"/>
    <mergeCell ref="A11:B11"/>
    <mergeCell ref="A12:B12"/>
    <mergeCell ref="A13:B13"/>
    <mergeCell ref="A14:B14"/>
    <mergeCell ref="A15:B15"/>
  </mergeCells>
  <conditionalFormatting sqref="S17:U17">
    <cfRule type="containsText" dxfId="21" priority="1" operator="containsText" text="Achtung: Finanzplan insgesamt nicht ausgeglichen">
      <formula>NOT(ISERROR(SEARCH("Achtung: Finanzplan insgesamt nicht ausgeglichen",S17)))</formula>
    </cfRule>
  </conditionalFormatting>
  <dataValidations count="1">
    <dataValidation type="list" allowBlank="1" showInputMessage="1" showErrorMessage="1" sqref="A140:A163 A24:A47 A53:A76 A111:A134 A82:A105" xr:uid="{00000000-0002-0000-0200-000000000000}">
      <formula1>Dropdown</formula1>
    </dataValidation>
  </dataValidations>
  <hyperlinks>
    <hyperlink ref="C13" r:id="rId1" xr:uid="{00000000-0004-0000-0200-000000000000}"/>
  </hyperlinks>
  <pageMargins left="0.70866141732283472" right="0.70866141732283472" top="0.78740157480314965" bottom="0.78740157480314965" header="0.31496062992125984" footer="0.31496062992125984"/>
  <pageSetup paperSize="9" fitToHeight="0" orientation="landscape" r:id="rId2"/>
  <headerFooter>
    <oddFooter>&amp;R&amp;P</oddFooter>
  </headerFooter>
  <drawing r:id="rId3"/>
  <legacyDrawing r:id="rId4"/>
  <tableParts count="5">
    <tablePart r:id="rId5"/>
    <tablePart r:id="rId6"/>
    <tablePart r:id="rId7"/>
    <tablePart r:id="rId8"/>
    <tablePart r:id="rId9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5"/>
  <dimension ref="A1:C189"/>
  <sheetViews>
    <sheetView showGridLines="0" zoomScaleNormal="100" workbookViewId="0">
      <selection activeCell="D3" sqref="D3"/>
    </sheetView>
  </sheetViews>
  <sheetFormatPr baseColWidth="10" defaultColWidth="11.42578125" defaultRowHeight="15" x14ac:dyDescent="0.25"/>
  <cols>
    <col min="1" max="1" width="13.140625" style="22" customWidth="1"/>
    <col min="2" max="2" width="12.5703125" style="9" customWidth="1"/>
    <col min="3" max="3" width="61.85546875" style="9" customWidth="1"/>
    <col min="4" max="4" width="20.5703125" style="9" customWidth="1"/>
    <col min="5" max="5" width="22.7109375" style="9" customWidth="1"/>
    <col min="6" max="6" width="21.42578125" style="9" customWidth="1"/>
    <col min="7" max="7" width="11.42578125" style="9"/>
    <col min="8" max="9" width="12.7109375" style="9" customWidth="1"/>
    <col min="10" max="16384" width="11.42578125" style="9"/>
  </cols>
  <sheetData>
    <row r="1" spans="1:3" ht="41.25" customHeight="1" thickBot="1" x14ac:dyDescent="0.45">
      <c r="A1" s="10" t="s">
        <v>31</v>
      </c>
      <c r="B1" s="185" t="s">
        <v>9</v>
      </c>
      <c r="C1" s="186"/>
    </row>
    <row r="2" spans="1:3" ht="31.5" hidden="1" customHeight="1" thickBot="1" x14ac:dyDescent="0.45">
      <c r="A2" s="10"/>
      <c r="B2" s="11" t="s">
        <v>29</v>
      </c>
      <c r="C2" s="11" t="s">
        <v>30</v>
      </c>
    </row>
    <row r="3" spans="1:3" s="23" customFormat="1" x14ac:dyDescent="0.25">
      <c r="A3" s="33" t="s">
        <v>28</v>
      </c>
      <c r="B3" s="34" t="s">
        <v>10</v>
      </c>
      <c r="C3" s="35" t="s">
        <v>11</v>
      </c>
    </row>
    <row r="4" spans="1:3" s="23" customFormat="1" x14ac:dyDescent="0.25">
      <c r="A4" s="33"/>
      <c r="B4" s="36" t="s">
        <v>8</v>
      </c>
      <c r="C4" s="37" t="s">
        <v>35</v>
      </c>
    </row>
    <row r="5" spans="1:3" s="23" customFormat="1" x14ac:dyDescent="0.25">
      <c r="A5" s="33"/>
      <c r="B5" s="36" t="s">
        <v>12</v>
      </c>
      <c r="C5" s="37" t="s">
        <v>36</v>
      </c>
    </row>
    <row r="6" spans="1:3" s="23" customFormat="1" x14ac:dyDescent="0.25">
      <c r="A6" s="33"/>
      <c r="B6" s="36" t="s">
        <v>13</v>
      </c>
      <c r="C6" s="37" t="s">
        <v>37</v>
      </c>
    </row>
    <row r="7" spans="1:3" s="23" customFormat="1" x14ac:dyDescent="0.25">
      <c r="A7" s="33"/>
      <c r="B7" s="36" t="s">
        <v>14</v>
      </c>
      <c r="C7" s="37" t="s">
        <v>157</v>
      </c>
    </row>
    <row r="8" spans="1:3" s="23" customFormat="1" x14ac:dyDescent="0.25">
      <c r="A8" s="33"/>
      <c r="B8" s="36" t="s">
        <v>38</v>
      </c>
      <c r="C8" s="37" t="s">
        <v>15</v>
      </c>
    </row>
    <row r="9" spans="1:3" s="23" customFormat="1" x14ac:dyDescent="0.25">
      <c r="A9" s="33" t="s">
        <v>28</v>
      </c>
      <c r="B9" s="38" t="s">
        <v>16</v>
      </c>
      <c r="C9" s="39" t="s">
        <v>17</v>
      </c>
    </row>
    <row r="10" spans="1:3" s="23" customFormat="1" x14ac:dyDescent="0.25">
      <c r="A10" s="33" t="s">
        <v>28</v>
      </c>
      <c r="B10" s="38" t="s">
        <v>18</v>
      </c>
      <c r="C10" s="39" t="s">
        <v>20</v>
      </c>
    </row>
    <row r="11" spans="1:3" s="23" customFormat="1" x14ac:dyDescent="0.25">
      <c r="A11" s="33"/>
      <c r="B11" s="36" t="s">
        <v>190</v>
      </c>
      <c r="C11" s="37" t="s">
        <v>19</v>
      </c>
    </row>
    <row r="12" spans="1:3" s="23" customFormat="1" x14ac:dyDescent="0.25">
      <c r="A12" s="33" t="s">
        <v>28</v>
      </c>
      <c r="B12" s="38" t="s">
        <v>21</v>
      </c>
      <c r="C12" s="39" t="s">
        <v>22</v>
      </c>
    </row>
    <row r="13" spans="1:3" s="23" customFormat="1" x14ac:dyDescent="0.25">
      <c r="A13" s="33"/>
      <c r="B13" s="36" t="s">
        <v>191</v>
      </c>
      <c r="C13" s="37" t="s">
        <v>2</v>
      </c>
    </row>
    <row r="14" spans="1:3" s="23" customFormat="1" x14ac:dyDescent="0.25">
      <c r="A14" s="33"/>
      <c r="B14" s="36" t="s">
        <v>192</v>
      </c>
      <c r="C14" s="37" t="s">
        <v>3</v>
      </c>
    </row>
    <row r="15" spans="1:3" s="23" customFormat="1" x14ac:dyDescent="0.25">
      <c r="A15" s="33"/>
      <c r="B15" s="36" t="s">
        <v>193</v>
      </c>
      <c r="C15" s="37" t="s">
        <v>24</v>
      </c>
    </row>
    <row r="16" spans="1:3" s="23" customFormat="1" x14ac:dyDescent="0.25">
      <c r="A16" s="33"/>
      <c r="B16" s="36" t="s">
        <v>194</v>
      </c>
      <c r="C16" s="37" t="s">
        <v>4</v>
      </c>
    </row>
    <row r="17" spans="1:3" s="23" customFormat="1" x14ac:dyDescent="0.25">
      <c r="A17" s="33"/>
      <c r="B17" s="36" t="s">
        <v>195</v>
      </c>
      <c r="C17" s="37" t="s">
        <v>168</v>
      </c>
    </row>
    <row r="18" spans="1:3" s="23" customFormat="1" x14ac:dyDescent="0.25">
      <c r="A18" s="33"/>
      <c r="B18" s="36" t="s">
        <v>196</v>
      </c>
      <c r="C18" s="37" t="s">
        <v>25</v>
      </c>
    </row>
    <row r="19" spans="1:3" s="23" customFormat="1" x14ac:dyDescent="0.25">
      <c r="A19" s="33"/>
      <c r="B19" s="36" t="s">
        <v>197</v>
      </c>
      <c r="C19" s="37" t="s">
        <v>169</v>
      </c>
    </row>
    <row r="20" spans="1:3" s="23" customFormat="1" x14ac:dyDescent="0.25">
      <c r="A20" s="33"/>
      <c r="B20" s="36" t="s">
        <v>198</v>
      </c>
      <c r="C20" s="43" t="s">
        <v>167</v>
      </c>
    </row>
    <row r="21" spans="1:3" s="23" customFormat="1" x14ac:dyDescent="0.25">
      <c r="A21" s="42"/>
      <c r="B21" s="36" t="s">
        <v>199</v>
      </c>
      <c r="C21" s="37" t="s">
        <v>34</v>
      </c>
    </row>
    <row r="22" spans="1:3" s="23" customFormat="1" x14ac:dyDescent="0.25">
      <c r="A22" s="33" t="s">
        <v>28</v>
      </c>
      <c r="B22" s="38" t="s">
        <v>26</v>
      </c>
      <c r="C22" s="39" t="s">
        <v>27</v>
      </c>
    </row>
    <row r="23" spans="1:3" s="23" customFormat="1" x14ac:dyDescent="0.25">
      <c r="A23" s="33"/>
      <c r="B23" s="36" t="s">
        <v>200</v>
      </c>
      <c r="C23" s="37" t="s">
        <v>39</v>
      </c>
    </row>
    <row r="24" spans="1:3" s="23" customFormat="1" x14ac:dyDescent="0.25">
      <c r="A24" s="33" t="s">
        <v>28</v>
      </c>
      <c r="B24" s="38" t="s">
        <v>32</v>
      </c>
      <c r="C24" s="39" t="s">
        <v>40</v>
      </c>
    </row>
    <row r="25" spans="1:3" s="23" customFormat="1" x14ac:dyDescent="0.25">
      <c r="A25" s="33"/>
      <c r="B25" s="36" t="s">
        <v>201</v>
      </c>
      <c r="C25" s="37" t="s">
        <v>40</v>
      </c>
    </row>
    <row r="26" spans="1:3" s="23" customFormat="1" x14ac:dyDescent="0.25">
      <c r="A26" s="33" t="s">
        <v>143</v>
      </c>
      <c r="B26" s="40"/>
      <c r="C26" s="41"/>
    </row>
    <row r="27" spans="1:3" x14ac:dyDescent="0.25">
      <c r="A27" s="12"/>
      <c r="B27" s="187" t="s">
        <v>144</v>
      </c>
      <c r="C27" s="187"/>
    </row>
    <row r="28" spans="1:3" x14ac:dyDescent="0.25">
      <c r="A28" s="12"/>
      <c r="B28" s="13"/>
      <c r="C28" s="13"/>
    </row>
    <row r="29" spans="1:3" x14ac:dyDescent="0.25">
      <c r="A29" s="12"/>
      <c r="B29" s="13"/>
      <c r="C29" s="13"/>
    </row>
    <row r="30" spans="1:3" x14ac:dyDescent="0.25">
      <c r="A30" s="12"/>
      <c r="C30" s="14"/>
    </row>
    <row r="31" spans="1:3" x14ac:dyDescent="0.25">
      <c r="A31" s="12"/>
    </row>
    <row r="40" spans="1:1" x14ac:dyDescent="0.25">
      <c r="A40" s="9"/>
    </row>
    <row r="41" spans="1:1" x14ac:dyDescent="0.25">
      <c r="A41" s="9"/>
    </row>
    <row r="42" spans="1:1" x14ac:dyDescent="0.25">
      <c r="A42" s="9"/>
    </row>
    <row r="43" spans="1:1" x14ac:dyDescent="0.25">
      <c r="A43" s="9"/>
    </row>
    <row r="44" spans="1:1" x14ac:dyDescent="0.25">
      <c r="A44" s="9"/>
    </row>
    <row r="45" spans="1:1" x14ac:dyDescent="0.25">
      <c r="A45" s="9"/>
    </row>
    <row r="46" spans="1:1" x14ac:dyDescent="0.25">
      <c r="A46" s="9"/>
    </row>
    <row r="47" spans="1:1" x14ac:dyDescent="0.25">
      <c r="A47" s="9"/>
    </row>
    <row r="48" spans="1:1" x14ac:dyDescent="0.25">
      <c r="A48" s="9"/>
    </row>
    <row r="49" spans="1:1" x14ac:dyDescent="0.25">
      <c r="A49" s="9"/>
    </row>
    <row r="50" spans="1:1" x14ac:dyDescent="0.25">
      <c r="A50" s="9"/>
    </row>
    <row r="51" spans="1:1" x14ac:dyDescent="0.25">
      <c r="A51" s="9"/>
    </row>
    <row r="52" spans="1:1" x14ac:dyDescent="0.25">
      <c r="A52" s="9"/>
    </row>
    <row r="53" spans="1:1" x14ac:dyDescent="0.25">
      <c r="A53" s="9"/>
    </row>
    <row r="54" spans="1:1" x14ac:dyDescent="0.25">
      <c r="A54" s="9"/>
    </row>
    <row r="55" spans="1:1" x14ac:dyDescent="0.25">
      <c r="A55" s="9"/>
    </row>
    <row r="56" spans="1:1" x14ac:dyDescent="0.25">
      <c r="A56" s="9"/>
    </row>
    <row r="57" spans="1:1" x14ac:dyDescent="0.25">
      <c r="A57" s="9"/>
    </row>
    <row r="58" spans="1:1" x14ac:dyDescent="0.25">
      <c r="A58" s="9"/>
    </row>
    <row r="59" spans="1:1" x14ac:dyDescent="0.25">
      <c r="A59" s="9"/>
    </row>
    <row r="60" spans="1:1" x14ac:dyDescent="0.25">
      <c r="A60" s="9"/>
    </row>
    <row r="61" spans="1:1" x14ac:dyDescent="0.25">
      <c r="A61" s="9"/>
    </row>
    <row r="62" spans="1:1" x14ac:dyDescent="0.25">
      <c r="A62" s="9"/>
    </row>
    <row r="63" spans="1:1" x14ac:dyDescent="0.25">
      <c r="A63" s="9"/>
    </row>
    <row r="64" spans="1:1" x14ac:dyDescent="0.25">
      <c r="A64" s="9"/>
    </row>
    <row r="65" spans="1:1" x14ac:dyDescent="0.25">
      <c r="A65" s="9"/>
    </row>
    <row r="66" spans="1:1" x14ac:dyDescent="0.25">
      <c r="A66" s="9"/>
    </row>
    <row r="67" spans="1:1" x14ac:dyDescent="0.25">
      <c r="A67" s="9"/>
    </row>
    <row r="68" spans="1:1" x14ac:dyDescent="0.25">
      <c r="A68" s="9"/>
    </row>
    <row r="69" spans="1:1" x14ac:dyDescent="0.25">
      <c r="A69" s="9"/>
    </row>
    <row r="70" spans="1:1" x14ac:dyDescent="0.25">
      <c r="A70" s="9"/>
    </row>
    <row r="71" spans="1:1" x14ac:dyDescent="0.25">
      <c r="A71" s="9"/>
    </row>
    <row r="72" spans="1:1" x14ac:dyDescent="0.25">
      <c r="A72" s="9"/>
    </row>
    <row r="73" spans="1:1" x14ac:dyDescent="0.25">
      <c r="A73" s="9"/>
    </row>
    <row r="74" spans="1:1" x14ac:dyDescent="0.25">
      <c r="A74" s="9"/>
    </row>
    <row r="75" spans="1:1" x14ac:dyDescent="0.25">
      <c r="A75" s="9"/>
    </row>
    <row r="76" spans="1:1" x14ac:dyDescent="0.25">
      <c r="A76" s="9"/>
    </row>
    <row r="77" spans="1:1" x14ac:dyDescent="0.25">
      <c r="A77" s="9"/>
    </row>
    <row r="78" spans="1:1" x14ac:dyDescent="0.25">
      <c r="A78" s="9"/>
    </row>
    <row r="79" spans="1:1" x14ac:dyDescent="0.25">
      <c r="A79" s="9"/>
    </row>
    <row r="80" spans="1:1" x14ac:dyDescent="0.25">
      <c r="A80" s="9"/>
    </row>
    <row r="81" spans="1:2" x14ac:dyDescent="0.25">
      <c r="A81" s="9"/>
    </row>
    <row r="84" spans="1:2" x14ac:dyDescent="0.25">
      <c r="A84" s="2"/>
    </row>
    <row r="85" spans="1:2" x14ac:dyDescent="0.25">
      <c r="A85" s="2"/>
    </row>
    <row r="86" spans="1:2" x14ac:dyDescent="0.25">
      <c r="A86" s="2"/>
    </row>
    <row r="87" spans="1:2" s="2" customFormat="1" ht="14.25" x14ac:dyDescent="0.2"/>
    <row r="88" spans="1:2" s="2" customFormat="1" x14ac:dyDescent="0.2">
      <c r="A88" s="16" t="s">
        <v>33</v>
      </c>
      <c r="B88" s="15" t="s">
        <v>41</v>
      </c>
    </row>
    <row r="89" spans="1:2" s="2" customFormat="1" x14ac:dyDescent="0.25">
      <c r="A89" s="18"/>
      <c r="B89" s="17"/>
    </row>
    <row r="90" spans="1:2" s="2" customFormat="1" x14ac:dyDescent="0.25">
      <c r="A90" s="19" t="str">
        <f t="shared" ref="A90:A121" ca="1" si="0">IFERROR(INDEX(B$1:B$26,_xlfn.AGGREGATE(15,6,ROW(B$3:B$26)/(A$3:A$26&lt;&gt;"x")/(B$3:B$26&lt;&gt;""),ROW(INDIRECT(B90)))),"")</f>
        <v>1.1</v>
      </c>
      <c r="B90" s="20" t="s">
        <v>42</v>
      </c>
    </row>
    <row r="91" spans="1:2" s="2" customFormat="1" x14ac:dyDescent="0.25">
      <c r="A91" s="19" t="str">
        <f t="shared" ca="1" si="0"/>
        <v>1.2</v>
      </c>
      <c r="B91" s="20" t="s">
        <v>43</v>
      </c>
    </row>
    <row r="92" spans="1:2" s="2" customFormat="1" x14ac:dyDescent="0.25">
      <c r="A92" s="19" t="str">
        <f t="shared" ca="1" si="0"/>
        <v>1.3</v>
      </c>
      <c r="B92" s="20" t="s">
        <v>44</v>
      </c>
    </row>
    <row r="93" spans="1:2" s="2" customFormat="1" x14ac:dyDescent="0.25">
      <c r="A93" s="19" t="str">
        <f t="shared" ca="1" si="0"/>
        <v>1.4</v>
      </c>
      <c r="B93" s="20" t="s">
        <v>45</v>
      </c>
    </row>
    <row r="94" spans="1:2" s="2" customFormat="1" x14ac:dyDescent="0.25">
      <c r="A94" s="19" t="str">
        <f t="shared" ca="1" si="0"/>
        <v>1.5</v>
      </c>
      <c r="B94" s="20" t="s">
        <v>46</v>
      </c>
    </row>
    <row r="95" spans="1:2" s="2" customFormat="1" x14ac:dyDescent="0.25">
      <c r="A95" s="19" t="str">
        <f t="shared" ca="1" si="0"/>
        <v>2.1.1.</v>
      </c>
      <c r="B95" s="20" t="s">
        <v>47</v>
      </c>
    </row>
    <row r="96" spans="1:2" s="2" customFormat="1" x14ac:dyDescent="0.25">
      <c r="A96" s="19" t="str">
        <f t="shared" ca="1" si="0"/>
        <v>2.2.1.</v>
      </c>
      <c r="B96" s="20" t="s">
        <v>48</v>
      </c>
    </row>
    <row r="97" spans="1:2" s="2" customFormat="1" x14ac:dyDescent="0.25">
      <c r="A97" s="19" t="str">
        <f t="shared" ca="1" si="0"/>
        <v>2.2.2.</v>
      </c>
      <c r="B97" s="20" t="s">
        <v>49</v>
      </c>
    </row>
    <row r="98" spans="1:2" s="2" customFormat="1" x14ac:dyDescent="0.25">
      <c r="A98" s="19" t="str">
        <f t="shared" ca="1" si="0"/>
        <v>2.2.3.</v>
      </c>
      <c r="B98" s="20" t="s">
        <v>50</v>
      </c>
    </row>
    <row r="99" spans="1:2" s="2" customFormat="1" x14ac:dyDescent="0.25">
      <c r="A99" s="19" t="str">
        <f t="shared" ca="1" si="0"/>
        <v>2.2.4.</v>
      </c>
      <c r="B99" s="20" t="s">
        <v>51</v>
      </c>
    </row>
    <row r="100" spans="1:2" s="2" customFormat="1" x14ac:dyDescent="0.25">
      <c r="A100" s="19" t="str">
        <f t="shared" ca="1" si="0"/>
        <v>2.2.5.</v>
      </c>
      <c r="B100" s="20" t="s">
        <v>52</v>
      </c>
    </row>
    <row r="101" spans="1:2" s="2" customFormat="1" x14ac:dyDescent="0.25">
      <c r="A101" s="19" t="str">
        <f t="shared" ca="1" si="0"/>
        <v>2.2.6.</v>
      </c>
      <c r="B101" s="20" t="s">
        <v>53</v>
      </c>
    </row>
    <row r="102" spans="1:2" s="2" customFormat="1" x14ac:dyDescent="0.25">
      <c r="A102" s="19" t="str">
        <f t="shared" ca="1" si="0"/>
        <v>2.2.7.</v>
      </c>
      <c r="B102" s="20" t="s">
        <v>54</v>
      </c>
    </row>
    <row r="103" spans="1:2" s="2" customFormat="1" x14ac:dyDescent="0.25">
      <c r="A103" s="19" t="str">
        <f t="shared" ca="1" si="0"/>
        <v>2.2.8.</v>
      </c>
      <c r="B103" s="20" t="s">
        <v>55</v>
      </c>
    </row>
    <row r="104" spans="1:2" s="2" customFormat="1" x14ac:dyDescent="0.25">
      <c r="A104" s="19" t="str">
        <f t="shared" ca="1" si="0"/>
        <v>2.2.9.</v>
      </c>
      <c r="B104" s="20" t="s">
        <v>56</v>
      </c>
    </row>
    <row r="105" spans="1:2" s="2" customFormat="1" x14ac:dyDescent="0.25">
      <c r="A105" s="19" t="str">
        <f t="shared" ca="1" si="0"/>
        <v>2.3.1.</v>
      </c>
      <c r="B105" s="20" t="s">
        <v>57</v>
      </c>
    </row>
    <row r="106" spans="1:2" s="2" customFormat="1" x14ac:dyDescent="0.25">
      <c r="A106" s="19" t="str">
        <f t="shared" ca="1" si="0"/>
        <v>2.4.1.</v>
      </c>
      <c r="B106" s="20" t="s">
        <v>58</v>
      </c>
    </row>
    <row r="107" spans="1:2" s="2" customFormat="1" x14ac:dyDescent="0.25">
      <c r="A107" s="19" t="str">
        <f t="shared" ca="1" si="0"/>
        <v/>
      </c>
      <c r="B107" s="20" t="s">
        <v>59</v>
      </c>
    </row>
    <row r="108" spans="1:2" s="2" customFormat="1" x14ac:dyDescent="0.25">
      <c r="A108" s="19" t="str">
        <f t="shared" ca="1" si="0"/>
        <v/>
      </c>
      <c r="B108" s="20" t="s">
        <v>60</v>
      </c>
    </row>
    <row r="109" spans="1:2" s="2" customFormat="1" x14ac:dyDescent="0.25">
      <c r="A109" s="19" t="str">
        <f t="shared" ca="1" si="0"/>
        <v/>
      </c>
      <c r="B109" s="20" t="s">
        <v>61</v>
      </c>
    </row>
    <row r="110" spans="1:2" s="2" customFormat="1" x14ac:dyDescent="0.25">
      <c r="A110" s="19" t="str">
        <f t="shared" ca="1" si="0"/>
        <v/>
      </c>
      <c r="B110" s="20" t="s">
        <v>62</v>
      </c>
    </row>
    <row r="111" spans="1:2" s="2" customFormat="1" x14ac:dyDescent="0.25">
      <c r="A111" s="19" t="str">
        <f t="shared" ca="1" si="0"/>
        <v/>
      </c>
      <c r="B111" s="20" t="s">
        <v>63</v>
      </c>
    </row>
    <row r="112" spans="1:2" s="2" customFormat="1" x14ac:dyDescent="0.25">
      <c r="A112" s="19" t="str">
        <f t="shared" ca="1" si="0"/>
        <v/>
      </c>
      <c r="B112" s="20" t="s">
        <v>64</v>
      </c>
    </row>
    <row r="113" spans="1:2" s="2" customFormat="1" x14ac:dyDescent="0.25">
      <c r="A113" s="19" t="str">
        <f t="shared" ca="1" si="0"/>
        <v/>
      </c>
      <c r="B113" s="20" t="s">
        <v>65</v>
      </c>
    </row>
    <row r="114" spans="1:2" s="2" customFormat="1" x14ac:dyDescent="0.25">
      <c r="A114" s="19" t="str">
        <f t="shared" ca="1" si="0"/>
        <v/>
      </c>
      <c r="B114" s="20" t="s">
        <v>66</v>
      </c>
    </row>
    <row r="115" spans="1:2" s="2" customFormat="1" x14ac:dyDescent="0.25">
      <c r="A115" s="19" t="str">
        <f t="shared" ca="1" si="0"/>
        <v/>
      </c>
      <c r="B115" s="20" t="s">
        <v>67</v>
      </c>
    </row>
    <row r="116" spans="1:2" s="2" customFormat="1" x14ac:dyDescent="0.25">
      <c r="A116" s="19" t="str">
        <f t="shared" ca="1" si="0"/>
        <v/>
      </c>
      <c r="B116" s="20" t="s">
        <v>68</v>
      </c>
    </row>
    <row r="117" spans="1:2" s="2" customFormat="1" x14ac:dyDescent="0.25">
      <c r="A117" s="19" t="str">
        <f t="shared" ca="1" si="0"/>
        <v/>
      </c>
      <c r="B117" s="20" t="s">
        <v>69</v>
      </c>
    </row>
    <row r="118" spans="1:2" s="2" customFormat="1" x14ac:dyDescent="0.25">
      <c r="A118" s="19" t="str">
        <f t="shared" ca="1" si="0"/>
        <v/>
      </c>
      <c r="B118" s="20" t="s">
        <v>70</v>
      </c>
    </row>
    <row r="119" spans="1:2" s="2" customFormat="1" x14ac:dyDescent="0.25">
      <c r="A119" s="19" t="str">
        <f t="shared" ca="1" si="0"/>
        <v/>
      </c>
      <c r="B119" s="20" t="s">
        <v>71</v>
      </c>
    </row>
    <row r="120" spans="1:2" s="2" customFormat="1" x14ac:dyDescent="0.25">
      <c r="A120" s="19" t="str">
        <f t="shared" ca="1" si="0"/>
        <v/>
      </c>
      <c r="B120" s="20" t="s">
        <v>72</v>
      </c>
    </row>
    <row r="121" spans="1:2" s="2" customFormat="1" x14ac:dyDescent="0.25">
      <c r="A121" s="19" t="str">
        <f t="shared" ca="1" si="0"/>
        <v/>
      </c>
      <c r="B121" s="20" t="s">
        <v>73</v>
      </c>
    </row>
    <row r="122" spans="1:2" s="2" customFormat="1" x14ac:dyDescent="0.25">
      <c r="A122" s="19" t="str">
        <f t="shared" ref="A122:A153" ca="1" si="1">IFERROR(INDEX(B$1:B$26,_xlfn.AGGREGATE(15,6,ROW(B$3:B$26)/(A$3:A$26&lt;&gt;"x")/(B$3:B$26&lt;&gt;""),ROW(INDIRECT(B122)))),"")</f>
        <v/>
      </c>
      <c r="B122" s="20" t="s">
        <v>74</v>
      </c>
    </row>
    <row r="123" spans="1:2" s="2" customFormat="1" x14ac:dyDescent="0.25">
      <c r="A123" s="19" t="str">
        <f t="shared" ca="1" si="1"/>
        <v/>
      </c>
      <c r="B123" s="20" t="s">
        <v>75</v>
      </c>
    </row>
    <row r="124" spans="1:2" s="2" customFormat="1" x14ac:dyDescent="0.25">
      <c r="A124" s="19" t="str">
        <f t="shared" ca="1" si="1"/>
        <v/>
      </c>
      <c r="B124" s="20" t="s">
        <v>76</v>
      </c>
    </row>
    <row r="125" spans="1:2" s="2" customFormat="1" x14ac:dyDescent="0.25">
      <c r="A125" s="19" t="str">
        <f t="shared" ca="1" si="1"/>
        <v/>
      </c>
      <c r="B125" s="20" t="s">
        <v>77</v>
      </c>
    </row>
    <row r="126" spans="1:2" s="2" customFormat="1" x14ac:dyDescent="0.25">
      <c r="A126" s="19" t="str">
        <f t="shared" ca="1" si="1"/>
        <v/>
      </c>
      <c r="B126" s="20" t="s">
        <v>78</v>
      </c>
    </row>
    <row r="127" spans="1:2" s="2" customFormat="1" x14ac:dyDescent="0.25">
      <c r="A127" s="19" t="str">
        <f t="shared" ca="1" si="1"/>
        <v/>
      </c>
      <c r="B127" s="20" t="s">
        <v>79</v>
      </c>
    </row>
    <row r="128" spans="1:2" s="2" customFormat="1" x14ac:dyDescent="0.25">
      <c r="A128" s="19" t="str">
        <f t="shared" ca="1" si="1"/>
        <v/>
      </c>
      <c r="B128" s="20" t="s">
        <v>80</v>
      </c>
    </row>
    <row r="129" spans="1:2" s="2" customFormat="1" x14ac:dyDescent="0.25">
      <c r="A129" s="19" t="str">
        <f t="shared" ca="1" si="1"/>
        <v/>
      </c>
      <c r="B129" s="20" t="s">
        <v>81</v>
      </c>
    </row>
    <row r="130" spans="1:2" s="2" customFormat="1" x14ac:dyDescent="0.25">
      <c r="A130" s="19" t="str">
        <f t="shared" ca="1" si="1"/>
        <v/>
      </c>
      <c r="B130" s="20" t="s">
        <v>82</v>
      </c>
    </row>
    <row r="131" spans="1:2" s="2" customFormat="1" x14ac:dyDescent="0.25">
      <c r="A131" s="19" t="str">
        <f t="shared" ca="1" si="1"/>
        <v/>
      </c>
      <c r="B131" s="20" t="s">
        <v>83</v>
      </c>
    </row>
    <row r="132" spans="1:2" s="2" customFormat="1" x14ac:dyDescent="0.25">
      <c r="A132" s="19" t="str">
        <f t="shared" ca="1" si="1"/>
        <v/>
      </c>
      <c r="B132" s="20" t="s">
        <v>84</v>
      </c>
    </row>
    <row r="133" spans="1:2" s="2" customFormat="1" x14ac:dyDescent="0.25">
      <c r="A133" s="19" t="str">
        <f t="shared" ca="1" si="1"/>
        <v/>
      </c>
      <c r="B133" s="20" t="s">
        <v>85</v>
      </c>
    </row>
    <row r="134" spans="1:2" s="2" customFormat="1" x14ac:dyDescent="0.25">
      <c r="A134" s="19" t="str">
        <f t="shared" ca="1" si="1"/>
        <v/>
      </c>
      <c r="B134" s="20" t="s">
        <v>86</v>
      </c>
    </row>
    <row r="135" spans="1:2" s="2" customFormat="1" x14ac:dyDescent="0.25">
      <c r="A135" s="19" t="str">
        <f t="shared" ca="1" si="1"/>
        <v/>
      </c>
      <c r="B135" s="20" t="s">
        <v>87</v>
      </c>
    </row>
    <row r="136" spans="1:2" s="2" customFormat="1" x14ac:dyDescent="0.25">
      <c r="A136" s="19" t="str">
        <f t="shared" ca="1" si="1"/>
        <v/>
      </c>
      <c r="B136" s="20" t="s">
        <v>88</v>
      </c>
    </row>
    <row r="137" spans="1:2" s="2" customFormat="1" x14ac:dyDescent="0.25">
      <c r="A137" s="19" t="str">
        <f t="shared" ca="1" si="1"/>
        <v/>
      </c>
      <c r="B137" s="20" t="s">
        <v>89</v>
      </c>
    </row>
    <row r="138" spans="1:2" s="2" customFormat="1" x14ac:dyDescent="0.25">
      <c r="A138" s="19" t="str">
        <f t="shared" ca="1" si="1"/>
        <v/>
      </c>
      <c r="B138" s="20" t="s">
        <v>90</v>
      </c>
    </row>
    <row r="139" spans="1:2" s="2" customFormat="1" x14ac:dyDescent="0.25">
      <c r="A139" s="19" t="str">
        <f t="shared" ca="1" si="1"/>
        <v/>
      </c>
      <c r="B139" s="21" t="s">
        <v>91</v>
      </c>
    </row>
    <row r="140" spans="1:2" s="2" customFormat="1" x14ac:dyDescent="0.25">
      <c r="A140" s="19" t="str">
        <f t="shared" ca="1" si="1"/>
        <v/>
      </c>
      <c r="B140" s="21" t="s">
        <v>92</v>
      </c>
    </row>
    <row r="141" spans="1:2" s="2" customFormat="1" x14ac:dyDescent="0.25">
      <c r="A141" s="19" t="str">
        <f t="shared" ca="1" si="1"/>
        <v/>
      </c>
      <c r="B141" s="21" t="s">
        <v>93</v>
      </c>
    </row>
    <row r="142" spans="1:2" x14ac:dyDescent="0.25">
      <c r="A142" s="19" t="str">
        <f t="shared" ca="1" si="1"/>
        <v/>
      </c>
      <c r="B142" s="21" t="s">
        <v>94</v>
      </c>
    </row>
    <row r="143" spans="1:2" x14ac:dyDescent="0.25">
      <c r="A143" s="19" t="str">
        <f t="shared" ca="1" si="1"/>
        <v/>
      </c>
      <c r="B143" s="21" t="s">
        <v>95</v>
      </c>
    </row>
    <row r="144" spans="1:2" x14ac:dyDescent="0.25">
      <c r="A144" s="19" t="str">
        <f t="shared" ca="1" si="1"/>
        <v/>
      </c>
      <c r="B144" s="21" t="s">
        <v>96</v>
      </c>
    </row>
    <row r="145" spans="1:2" x14ac:dyDescent="0.25">
      <c r="A145" s="19" t="str">
        <f t="shared" ca="1" si="1"/>
        <v/>
      </c>
      <c r="B145" s="21" t="s">
        <v>98</v>
      </c>
    </row>
    <row r="146" spans="1:2" x14ac:dyDescent="0.25">
      <c r="A146" s="19" t="str">
        <f t="shared" ca="1" si="1"/>
        <v/>
      </c>
      <c r="B146" s="21" t="s">
        <v>99</v>
      </c>
    </row>
    <row r="147" spans="1:2" x14ac:dyDescent="0.25">
      <c r="A147" s="19" t="str">
        <f t="shared" ca="1" si="1"/>
        <v/>
      </c>
      <c r="B147" s="21" t="s">
        <v>100</v>
      </c>
    </row>
    <row r="148" spans="1:2" x14ac:dyDescent="0.25">
      <c r="A148" s="19" t="str">
        <f t="shared" ca="1" si="1"/>
        <v/>
      </c>
      <c r="B148" s="21" t="s">
        <v>101</v>
      </c>
    </row>
    <row r="149" spans="1:2" x14ac:dyDescent="0.25">
      <c r="A149" s="19" t="str">
        <f t="shared" ca="1" si="1"/>
        <v/>
      </c>
      <c r="B149" s="21" t="s">
        <v>102</v>
      </c>
    </row>
    <row r="150" spans="1:2" x14ac:dyDescent="0.25">
      <c r="A150" s="19" t="str">
        <f t="shared" ca="1" si="1"/>
        <v/>
      </c>
      <c r="B150" s="21" t="s">
        <v>103</v>
      </c>
    </row>
    <row r="151" spans="1:2" x14ac:dyDescent="0.25">
      <c r="A151" s="19" t="str">
        <f t="shared" ca="1" si="1"/>
        <v/>
      </c>
      <c r="B151" s="21" t="s">
        <v>104</v>
      </c>
    </row>
    <row r="152" spans="1:2" x14ac:dyDescent="0.25">
      <c r="A152" s="19" t="str">
        <f t="shared" ca="1" si="1"/>
        <v/>
      </c>
      <c r="B152" s="21" t="s">
        <v>105</v>
      </c>
    </row>
    <row r="153" spans="1:2" x14ac:dyDescent="0.25">
      <c r="A153" s="19" t="str">
        <f t="shared" ca="1" si="1"/>
        <v/>
      </c>
      <c r="B153" s="21" t="s">
        <v>106</v>
      </c>
    </row>
    <row r="154" spans="1:2" x14ac:dyDescent="0.25">
      <c r="A154" s="19" t="str">
        <f t="shared" ref="A154:A185" ca="1" si="2">IFERROR(INDEX(B$1:B$26,_xlfn.AGGREGATE(15,6,ROW(B$3:B$26)/(A$3:A$26&lt;&gt;"x")/(B$3:B$26&lt;&gt;""),ROW(INDIRECT(B154)))),"")</f>
        <v/>
      </c>
      <c r="B154" s="21" t="s">
        <v>107</v>
      </c>
    </row>
    <row r="155" spans="1:2" x14ac:dyDescent="0.25">
      <c r="A155" s="19" t="str">
        <f t="shared" ca="1" si="2"/>
        <v/>
      </c>
      <c r="B155" s="21" t="s">
        <v>108</v>
      </c>
    </row>
    <row r="156" spans="1:2" x14ac:dyDescent="0.25">
      <c r="A156" s="19" t="str">
        <f t="shared" ca="1" si="2"/>
        <v/>
      </c>
      <c r="B156" s="21" t="s">
        <v>109</v>
      </c>
    </row>
    <row r="157" spans="1:2" x14ac:dyDescent="0.25">
      <c r="A157" s="19" t="str">
        <f t="shared" ca="1" si="2"/>
        <v/>
      </c>
      <c r="B157" s="21" t="s">
        <v>110</v>
      </c>
    </row>
    <row r="158" spans="1:2" x14ac:dyDescent="0.25">
      <c r="A158" s="19" t="str">
        <f t="shared" ca="1" si="2"/>
        <v/>
      </c>
      <c r="B158" s="21" t="s">
        <v>111</v>
      </c>
    </row>
    <row r="159" spans="1:2" x14ac:dyDescent="0.25">
      <c r="A159" s="19" t="str">
        <f t="shared" ca="1" si="2"/>
        <v/>
      </c>
      <c r="B159" s="21" t="s">
        <v>112</v>
      </c>
    </row>
    <row r="160" spans="1:2" x14ac:dyDescent="0.25">
      <c r="A160" s="19" t="str">
        <f t="shared" ca="1" si="2"/>
        <v/>
      </c>
      <c r="B160" s="21" t="s">
        <v>113</v>
      </c>
    </row>
    <row r="161" spans="1:2" x14ac:dyDescent="0.25">
      <c r="A161" s="19" t="str">
        <f t="shared" ca="1" si="2"/>
        <v/>
      </c>
      <c r="B161" s="21" t="s">
        <v>114</v>
      </c>
    </row>
    <row r="162" spans="1:2" x14ac:dyDescent="0.25">
      <c r="A162" s="19" t="str">
        <f t="shared" ca="1" si="2"/>
        <v/>
      </c>
      <c r="B162" s="21" t="s">
        <v>115</v>
      </c>
    </row>
    <row r="163" spans="1:2" x14ac:dyDescent="0.25">
      <c r="A163" s="19" t="str">
        <f t="shared" ca="1" si="2"/>
        <v/>
      </c>
      <c r="B163" s="21" t="s">
        <v>116</v>
      </c>
    </row>
    <row r="164" spans="1:2" x14ac:dyDescent="0.25">
      <c r="A164" s="19" t="str">
        <f t="shared" ca="1" si="2"/>
        <v/>
      </c>
      <c r="B164" s="21" t="s">
        <v>117</v>
      </c>
    </row>
    <row r="165" spans="1:2" x14ac:dyDescent="0.25">
      <c r="A165" s="19" t="str">
        <f t="shared" ca="1" si="2"/>
        <v/>
      </c>
      <c r="B165" s="21" t="s">
        <v>118</v>
      </c>
    </row>
    <row r="166" spans="1:2" x14ac:dyDescent="0.25">
      <c r="A166" s="19" t="str">
        <f t="shared" ca="1" si="2"/>
        <v/>
      </c>
      <c r="B166" s="21" t="s">
        <v>119</v>
      </c>
    </row>
    <row r="167" spans="1:2" x14ac:dyDescent="0.25">
      <c r="A167" s="19" t="str">
        <f t="shared" ca="1" si="2"/>
        <v/>
      </c>
      <c r="B167" s="21" t="s">
        <v>120</v>
      </c>
    </row>
    <row r="168" spans="1:2" x14ac:dyDescent="0.25">
      <c r="A168" s="19" t="str">
        <f t="shared" ca="1" si="2"/>
        <v/>
      </c>
      <c r="B168" s="21" t="s">
        <v>121</v>
      </c>
    </row>
    <row r="169" spans="1:2" x14ac:dyDescent="0.25">
      <c r="A169" s="19" t="str">
        <f t="shared" ca="1" si="2"/>
        <v/>
      </c>
      <c r="B169" s="21" t="s">
        <v>122</v>
      </c>
    </row>
    <row r="170" spans="1:2" x14ac:dyDescent="0.25">
      <c r="A170" s="19" t="str">
        <f t="shared" ca="1" si="2"/>
        <v/>
      </c>
      <c r="B170" s="21" t="s">
        <v>123</v>
      </c>
    </row>
    <row r="171" spans="1:2" x14ac:dyDescent="0.25">
      <c r="A171" s="19" t="str">
        <f t="shared" ca="1" si="2"/>
        <v/>
      </c>
      <c r="B171" s="21" t="s">
        <v>124</v>
      </c>
    </row>
    <row r="172" spans="1:2" x14ac:dyDescent="0.25">
      <c r="A172" s="19" t="str">
        <f t="shared" ca="1" si="2"/>
        <v/>
      </c>
      <c r="B172" s="21" t="s">
        <v>125</v>
      </c>
    </row>
    <row r="173" spans="1:2" x14ac:dyDescent="0.25">
      <c r="A173" s="19" t="str">
        <f t="shared" ca="1" si="2"/>
        <v/>
      </c>
      <c r="B173" s="21" t="s">
        <v>126</v>
      </c>
    </row>
    <row r="174" spans="1:2" x14ac:dyDescent="0.25">
      <c r="A174" s="19" t="str">
        <f t="shared" ca="1" si="2"/>
        <v/>
      </c>
      <c r="B174" s="21" t="s">
        <v>127</v>
      </c>
    </row>
    <row r="175" spans="1:2" x14ac:dyDescent="0.25">
      <c r="A175" s="19" t="str">
        <f t="shared" ca="1" si="2"/>
        <v/>
      </c>
      <c r="B175" s="21" t="s">
        <v>128</v>
      </c>
    </row>
    <row r="176" spans="1:2" x14ac:dyDescent="0.25">
      <c r="A176" s="19" t="str">
        <f t="shared" ca="1" si="2"/>
        <v/>
      </c>
      <c r="B176" s="21" t="s">
        <v>129</v>
      </c>
    </row>
    <row r="177" spans="1:2" x14ac:dyDescent="0.25">
      <c r="A177" s="19" t="str">
        <f t="shared" ca="1" si="2"/>
        <v/>
      </c>
      <c r="B177" s="21" t="s">
        <v>130</v>
      </c>
    </row>
    <row r="178" spans="1:2" x14ac:dyDescent="0.25">
      <c r="A178" s="19" t="str">
        <f t="shared" ca="1" si="2"/>
        <v/>
      </c>
      <c r="B178" s="21" t="s">
        <v>131</v>
      </c>
    </row>
    <row r="179" spans="1:2" x14ac:dyDescent="0.25">
      <c r="A179" s="19" t="str">
        <f t="shared" ca="1" si="2"/>
        <v/>
      </c>
      <c r="B179" s="21" t="s">
        <v>132</v>
      </c>
    </row>
    <row r="180" spans="1:2" x14ac:dyDescent="0.25">
      <c r="A180" s="19" t="str">
        <f t="shared" ca="1" si="2"/>
        <v/>
      </c>
      <c r="B180" s="21" t="s">
        <v>133</v>
      </c>
    </row>
    <row r="181" spans="1:2" x14ac:dyDescent="0.25">
      <c r="A181" s="19" t="str">
        <f t="shared" ca="1" si="2"/>
        <v/>
      </c>
      <c r="B181" s="21" t="s">
        <v>134</v>
      </c>
    </row>
    <row r="182" spans="1:2" x14ac:dyDescent="0.25">
      <c r="A182" s="19" t="str">
        <f t="shared" ca="1" si="2"/>
        <v/>
      </c>
      <c r="B182" s="21" t="s">
        <v>135</v>
      </c>
    </row>
    <row r="183" spans="1:2" x14ac:dyDescent="0.25">
      <c r="A183" s="19" t="str">
        <f t="shared" ca="1" si="2"/>
        <v/>
      </c>
      <c r="B183" s="21" t="s">
        <v>136</v>
      </c>
    </row>
    <row r="184" spans="1:2" x14ac:dyDescent="0.25">
      <c r="A184" s="19" t="str">
        <f t="shared" ca="1" si="2"/>
        <v/>
      </c>
      <c r="B184" s="21" t="s">
        <v>137</v>
      </c>
    </row>
    <row r="185" spans="1:2" x14ac:dyDescent="0.25">
      <c r="A185" s="19" t="str">
        <f t="shared" ca="1" si="2"/>
        <v/>
      </c>
      <c r="B185" s="21" t="s">
        <v>138</v>
      </c>
    </row>
    <row r="186" spans="1:2" x14ac:dyDescent="0.25">
      <c r="A186" s="19" t="str">
        <f t="shared" ref="A186:A189" ca="1" si="3">IFERROR(INDEX(B$1:B$26,_xlfn.AGGREGATE(15,6,ROW(B$3:B$26)/(A$3:A$26&lt;&gt;"x")/(B$3:B$26&lt;&gt;""),ROW(INDIRECT(B186)))),"")</f>
        <v/>
      </c>
      <c r="B186" s="21" t="s">
        <v>139</v>
      </c>
    </row>
    <row r="187" spans="1:2" x14ac:dyDescent="0.25">
      <c r="A187" s="19" t="str">
        <f t="shared" ca="1" si="3"/>
        <v/>
      </c>
      <c r="B187" s="21" t="s">
        <v>140</v>
      </c>
    </row>
    <row r="188" spans="1:2" x14ac:dyDescent="0.25">
      <c r="A188" s="19" t="str">
        <f t="shared" ca="1" si="3"/>
        <v/>
      </c>
      <c r="B188" s="21" t="s">
        <v>141</v>
      </c>
    </row>
    <row r="189" spans="1:2" x14ac:dyDescent="0.25">
      <c r="A189" s="19" t="str">
        <f t="shared" ca="1" si="3"/>
        <v/>
      </c>
      <c r="B189" s="21" t="s">
        <v>142</v>
      </c>
    </row>
  </sheetData>
  <sheetProtection algorithmName="SHA-512" hashValue="DNG4CYSc1xJ2xKn4Q1aEZlHPN2WD5+k8ANcI4LHH9H+UAWoEZR178batSVoS0Ymr9kq+cR9wr5kv6cwBuTpG/w==" saltValue="+4t0Rv3OzM89kmZriZpaTw==" spinCount="100000" sheet="1" insertRows="0" deleteRows="0" selectLockedCells="1"/>
  <mergeCells count="2">
    <mergeCell ref="B1:C1"/>
    <mergeCell ref="B27:C27"/>
  </mergeCells>
  <pageMargins left="0.70866141732283472" right="0.70866141732283472" top="0.78740157480314965" bottom="0.78740157480314965" header="0.31496062992125984" footer="0.31496062992125984"/>
  <pageSetup paperSize="9" orientation="portrait" r:id="rId1"/>
  <drawing r:id="rId2"/>
  <legacyDrawing r:id="rId3"/>
  <tableParts count="2">
    <tablePart r:id="rId4"/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E540D45-E8E9-44D6-BE30-ABA97C1389A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5</vt:i4>
      </vt:variant>
    </vt:vector>
  </HeadingPairs>
  <TitlesOfParts>
    <vt:vector size="9" baseType="lpstr">
      <vt:lpstr>Einführung</vt:lpstr>
      <vt:lpstr>Finanzierungsplan</vt:lpstr>
      <vt:lpstr>Beispielfinanzierungsplan</vt:lpstr>
      <vt:lpstr>Legende</vt:lpstr>
      <vt:lpstr>Beispielfinanzierungsplan!Druckbereich</vt:lpstr>
      <vt:lpstr>Einführung!Druckbereich</vt:lpstr>
      <vt:lpstr>Finanzierungsplan!Druckbereich</vt:lpstr>
      <vt:lpstr>Legende!Druckbereich</vt:lpstr>
      <vt:lpstr>Legende!Drucktitel</vt:lpstr>
    </vt:vector>
  </TitlesOfParts>
  <Company>ZIT-BB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Pütsch;Beyhl</dc:creator>
  <cp:lastModifiedBy>Hansen, Stefanie</cp:lastModifiedBy>
  <cp:lastPrinted>2024-08-12T11:29:46Z</cp:lastPrinted>
  <dcterms:created xsi:type="dcterms:W3CDTF">2021-06-25T07:14:14Z</dcterms:created>
  <dcterms:modified xsi:type="dcterms:W3CDTF">2026-07-08T07:29:16Z</dcterms:modified>
</cp:coreProperties>
</file>